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Sylvie\Documents\FMB\Terminés et à livrer\"/>
    </mc:Choice>
  </mc:AlternateContent>
  <bookViews>
    <workbookView xWindow="0" yWindow="0" windowWidth="24192" windowHeight="4272" activeTab="1"/>
  </bookViews>
  <sheets>
    <sheet name="Exemple" sheetId="1" r:id="rId1"/>
    <sheet name="Étude de cas" sheetId="2" r:id="rId2"/>
  </sheets>
  <definedNames>
    <definedName name="_xlnm.Print_Titles" localSheetId="0">Exemple!$1:$5</definedName>
    <definedName name="_xlnm.Print_Area" localSheetId="0">Exemple!$A$1:$Q$67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4" i="1" l="1"/>
  <c r="M54" i="1" s="1"/>
  <c r="O54" i="1" s="1"/>
  <c r="Q54" i="1" s="1"/>
  <c r="Q62" i="2"/>
  <c r="O62" i="2"/>
  <c r="M62" i="2"/>
  <c r="K62" i="2"/>
  <c r="I62" i="2"/>
  <c r="Q54" i="2"/>
  <c r="O54" i="2"/>
  <c r="O56" i="2" s="1"/>
  <c r="M54" i="2"/>
  <c r="K54" i="2"/>
  <c r="I54" i="2"/>
  <c r="Q45" i="2"/>
  <c r="O45" i="2"/>
  <c r="M45" i="2"/>
  <c r="K45" i="2"/>
  <c r="I45" i="2"/>
  <c r="I35" i="2"/>
  <c r="K34" i="2"/>
  <c r="M34" i="2" s="1"/>
  <c r="O34" i="2" s="1"/>
  <c r="Q34" i="2" s="1"/>
  <c r="K33" i="2"/>
  <c r="M33" i="2" s="1"/>
  <c r="O33" i="2" s="1"/>
  <c r="Q33" i="2" s="1"/>
  <c r="K32" i="2"/>
  <c r="M32" i="2" s="1"/>
  <c r="O32" i="2" s="1"/>
  <c r="Q32" i="2" s="1"/>
  <c r="K31" i="2"/>
  <c r="I24" i="2"/>
  <c r="K23" i="2"/>
  <c r="M23" i="2" s="1"/>
  <c r="O23" i="2" s="1"/>
  <c r="Q23" i="2" s="1"/>
  <c r="K22" i="2"/>
  <c r="M22" i="2" s="1"/>
  <c r="O22" i="2" s="1"/>
  <c r="Q22" i="2" s="1"/>
  <c r="K21" i="2"/>
  <c r="M21" i="2" s="1"/>
  <c r="O21" i="2" s="1"/>
  <c r="Q21" i="2" s="1"/>
  <c r="K20" i="2"/>
  <c r="M20" i="2" s="1"/>
  <c r="O20" i="2" s="1"/>
  <c r="Q20" i="2" s="1"/>
  <c r="K19" i="2"/>
  <c r="M19" i="2" s="1"/>
  <c r="O19" i="2" s="1"/>
  <c r="Q19" i="2" s="1"/>
  <c r="K18" i="2"/>
  <c r="M18" i="2" s="1"/>
  <c r="O18" i="2" s="1"/>
  <c r="Q18" i="2" s="1"/>
  <c r="K17" i="2"/>
  <c r="M17" i="2" s="1"/>
  <c r="O17" i="2" s="1"/>
  <c r="Q17" i="2" s="1"/>
  <c r="K16" i="2"/>
  <c r="M16" i="2" s="1"/>
  <c r="O16" i="2" s="1"/>
  <c r="Q16" i="2" s="1"/>
  <c r="K15" i="2"/>
  <c r="K13" i="2"/>
  <c r="I13" i="2"/>
  <c r="I26" i="2" s="1"/>
  <c r="K12" i="2"/>
  <c r="M12" i="2" s="1"/>
  <c r="O12" i="2" s="1"/>
  <c r="Q12" i="2" s="1"/>
  <c r="M11" i="2"/>
  <c r="O11" i="2" s="1"/>
  <c r="Q11" i="2" s="1"/>
  <c r="K11" i="2"/>
  <c r="K10" i="2"/>
  <c r="M10" i="2" s="1"/>
  <c r="O10" i="2" s="1"/>
  <c r="Q10" i="2" s="1"/>
  <c r="M9" i="2"/>
  <c r="O9" i="2" s="1"/>
  <c r="Q9" i="2" s="1"/>
  <c r="K9" i="2"/>
  <c r="K8" i="2"/>
  <c r="M8" i="2" s="1"/>
  <c r="M13" i="2" s="1"/>
  <c r="M5" i="2"/>
  <c r="O5" i="2" s="1"/>
  <c r="Q5" i="2" s="1"/>
  <c r="K5" i="2"/>
  <c r="K24" i="2" l="1"/>
  <c r="K26" i="2" s="1"/>
  <c r="K64" i="2" s="1"/>
  <c r="K71" i="2" s="1"/>
  <c r="I56" i="2"/>
  <c r="Q56" i="2"/>
  <c r="K56" i="2"/>
  <c r="I64" i="2"/>
  <c r="I71" i="2" s="1"/>
  <c r="I72" i="2" s="1"/>
  <c r="K69" i="2" s="1"/>
  <c r="K35" i="2"/>
  <c r="M56" i="2"/>
  <c r="M31" i="2"/>
  <c r="O8" i="2"/>
  <c r="M15" i="2"/>
  <c r="Q47" i="1"/>
  <c r="O47" i="1"/>
  <c r="M47" i="1"/>
  <c r="K47" i="1"/>
  <c r="I47" i="1"/>
  <c r="Q55" i="1"/>
  <c r="O55" i="1"/>
  <c r="M55" i="1"/>
  <c r="K55" i="1"/>
  <c r="I55" i="1"/>
  <c r="Q42" i="1"/>
  <c r="O42" i="1"/>
  <c r="M42" i="1"/>
  <c r="K42" i="1"/>
  <c r="I42" i="1"/>
  <c r="K72" i="2" l="1"/>
  <c r="M69" i="2" s="1"/>
  <c r="Q49" i="1"/>
  <c r="K49" i="1"/>
  <c r="I49" i="1"/>
  <c r="M49" i="1"/>
  <c r="O49" i="1"/>
  <c r="O13" i="2"/>
  <c r="Q8" i="2"/>
  <c r="Q13" i="2" s="1"/>
  <c r="M35" i="2"/>
  <c r="O31" i="2"/>
  <c r="M24" i="2"/>
  <c r="M26" i="2" s="1"/>
  <c r="M64" i="2" s="1"/>
  <c r="M71" i="2" s="1"/>
  <c r="M72" i="2" s="1"/>
  <c r="O69" i="2" s="1"/>
  <c r="O15" i="2"/>
  <c r="K5" i="1"/>
  <c r="M5" i="1" s="1"/>
  <c r="O5" i="1" s="1"/>
  <c r="Q5" i="1" s="1"/>
  <c r="O35" i="2" l="1"/>
  <c r="Q31" i="2"/>
  <c r="Q35" i="2" s="1"/>
  <c r="O24" i="2"/>
  <c r="O26" i="2" s="1"/>
  <c r="O64" i="2" s="1"/>
  <c r="O71" i="2" s="1"/>
  <c r="O72" i="2" s="1"/>
  <c r="Q69" i="2" s="1"/>
  <c r="Q15" i="2"/>
  <c r="Q24" i="2" s="1"/>
  <c r="Q26" i="2" s="1"/>
  <c r="Q64" i="2" s="1"/>
  <c r="Q71" i="2" s="1"/>
  <c r="K32" i="1"/>
  <c r="M32" i="1" s="1"/>
  <c r="O32" i="1" s="1"/>
  <c r="Q32" i="1" s="1"/>
  <c r="K33" i="1"/>
  <c r="M33" i="1" s="1"/>
  <c r="O33" i="1" s="1"/>
  <c r="Q33" i="1" s="1"/>
  <c r="K34" i="1"/>
  <c r="M34" i="1" s="1"/>
  <c r="O34" i="1" s="1"/>
  <c r="Q34" i="1" s="1"/>
  <c r="K31" i="1"/>
  <c r="M31" i="1" s="1"/>
  <c r="K16" i="1"/>
  <c r="M16" i="1" s="1"/>
  <c r="O16" i="1" s="1"/>
  <c r="Q16" i="1" s="1"/>
  <c r="K17" i="1"/>
  <c r="M17" i="1" s="1"/>
  <c r="O17" i="1" s="1"/>
  <c r="Q17" i="1" s="1"/>
  <c r="K18" i="1"/>
  <c r="M18" i="1" s="1"/>
  <c r="O18" i="1" s="1"/>
  <c r="Q18" i="1" s="1"/>
  <c r="K19" i="1"/>
  <c r="M19" i="1" s="1"/>
  <c r="O19" i="1" s="1"/>
  <c r="Q19" i="1" s="1"/>
  <c r="K20" i="1"/>
  <c r="M20" i="1" s="1"/>
  <c r="O20" i="1" s="1"/>
  <c r="Q20" i="1" s="1"/>
  <c r="K21" i="1"/>
  <c r="M21" i="1" s="1"/>
  <c r="O21" i="1" s="1"/>
  <c r="Q21" i="1" s="1"/>
  <c r="K22" i="1"/>
  <c r="M22" i="1" s="1"/>
  <c r="O22" i="1" s="1"/>
  <c r="Q22" i="1" s="1"/>
  <c r="K23" i="1"/>
  <c r="M23" i="1" s="1"/>
  <c r="O23" i="1" s="1"/>
  <c r="Q23" i="1" s="1"/>
  <c r="K15" i="1"/>
  <c r="M15" i="1" s="1"/>
  <c r="K9" i="1"/>
  <c r="M9" i="1" s="1"/>
  <c r="K10" i="1"/>
  <c r="M10" i="1" s="1"/>
  <c r="O10" i="1" s="1"/>
  <c r="Q10" i="1" s="1"/>
  <c r="K11" i="1"/>
  <c r="M11" i="1" s="1"/>
  <c r="O11" i="1" s="1"/>
  <c r="Q11" i="1" s="1"/>
  <c r="K12" i="1"/>
  <c r="M12" i="1" s="1"/>
  <c r="O12" i="1" s="1"/>
  <c r="Q12" i="1" s="1"/>
  <c r="K8" i="1"/>
  <c r="M8" i="1" s="1"/>
  <c r="O8" i="1" s="1"/>
  <c r="I35" i="1"/>
  <c r="I24" i="1"/>
  <c r="I13" i="1"/>
  <c r="Q72" i="2" l="1"/>
  <c r="I26" i="1"/>
  <c r="I57" i="1" s="1"/>
  <c r="I64" i="1" s="1"/>
  <c r="I65" i="1" s="1"/>
  <c r="K62" i="1" s="1"/>
  <c r="M24" i="1"/>
  <c r="O15" i="1"/>
  <c r="Q8" i="1"/>
  <c r="M13" i="1"/>
  <c r="O9" i="1"/>
  <c r="Q9" i="1" s="1"/>
  <c r="M35" i="1"/>
  <c r="O31" i="1"/>
  <c r="K35" i="1"/>
  <c r="K24" i="1"/>
  <c r="K13" i="1"/>
  <c r="O13" i="1" l="1"/>
  <c r="M26" i="1"/>
  <c r="M57" i="1" s="1"/>
  <c r="M64" i="1" s="1"/>
  <c r="Q13" i="1"/>
  <c r="O24" i="1"/>
  <c r="Q15" i="1"/>
  <c r="Q24" i="1" s="1"/>
  <c r="O35" i="1"/>
  <c r="Q31" i="1"/>
  <c r="Q35" i="1" s="1"/>
  <c r="K26" i="1"/>
  <c r="K57" i="1" s="1"/>
  <c r="K64" i="1" s="1"/>
  <c r="K65" i="1" s="1"/>
  <c r="M62" i="1" s="1"/>
  <c r="M65" i="1" l="1"/>
  <c r="O62" i="1" s="1"/>
  <c r="O26" i="1"/>
  <c r="O57" i="1" s="1"/>
  <c r="O64" i="1" s="1"/>
  <c r="Q26" i="1"/>
  <c r="Q57" i="1" s="1"/>
  <c r="Q64" i="1" s="1"/>
  <c r="O65" i="1" l="1"/>
  <c r="Q62" i="1" s="1"/>
  <c r="Q65" i="1" s="1"/>
</calcChain>
</file>

<file path=xl/sharedStrings.xml><?xml version="1.0" encoding="utf-8"?>
<sst xmlns="http://schemas.openxmlformats.org/spreadsheetml/2006/main" count="104" uniqueCount="53">
  <si>
    <t>Administration</t>
  </si>
  <si>
    <t>CONSEIL DE GESTION FINANCIÈRE DES PREMIÈRES NATIONS</t>
  </si>
  <si>
    <t>EXEMPLE DE PLAN FINANCIER PLURIANNUEL</t>
  </si>
  <si>
    <t>Chef et conseil de Première Nation</t>
  </si>
  <si>
    <t>Scolarité</t>
  </si>
  <si>
    <t>Aînés</t>
  </si>
  <si>
    <t>Études postsecondaires</t>
  </si>
  <si>
    <t>Aide sociale</t>
  </si>
  <si>
    <t>Jeunesse et loisirs</t>
  </si>
  <si>
    <t>ENTREPRISES PUBLIQUES</t>
  </si>
  <si>
    <t>DÉPENSES EN IMMOBILISATIONS ET FINANCEMENT</t>
  </si>
  <si>
    <t>Infrastructures</t>
  </si>
  <si>
    <t>Hébergement</t>
  </si>
  <si>
    <t>Nouvelle école</t>
  </si>
  <si>
    <t>Fonds de règlement</t>
  </si>
  <si>
    <t>AANC</t>
  </si>
  <si>
    <t>FLUX DE TRÉSORERIE PROVENANT DU FINANCEMENT</t>
  </si>
  <si>
    <t>PROJECTION DES BESOINS EN TRÉSORERIE POUR 5 ANS</t>
  </si>
  <si>
    <t>TRÉSORERIE ET ÉQUIVALENTS DE TRÉSORERIE</t>
  </si>
  <si>
    <t>DETTE SUPPLÉMENTAIRE</t>
  </si>
  <si>
    <t>REMBOURSEMENT DU CAPITAL DE LA DETTE</t>
  </si>
  <si>
    <t>TRÉSORERIE ET ÉQUIVALENTS DE TRÉSORERIE À LA FIN DE L'EXERCICE</t>
  </si>
  <si>
    <t>Solde au début de l'exercice</t>
  </si>
  <si>
    <t>Gouvernement provincial</t>
  </si>
  <si>
    <t>Affaires autochtones et Développement du Nord Canada</t>
  </si>
  <si>
    <t>Direction générale de la santé des Premières nations et des Inuits</t>
  </si>
  <si>
    <t xml:space="preserve">DÉPENSES CLASSÉES PAR PROGRAMME ET PAR CATÉGORIE </t>
  </si>
  <si>
    <t xml:space="preserve">RECETTES CLASSÉES PAR SOURCE ET PAR CATÉGORIE </t>
  </si>
  <si>
    <t>ACTIVITÉS DE FONCTIONNEMENT</t>
  </si>
  <si>
    <t>Impôts fonciers</t>
  </si>
  <si>
    <t>Société de développement économique de la Première Nation</t>
  </si>
  <si>
    <t>Société forestière de la Première Nation</t>
  </si>
  <si>
    <t>EXCÉDENT (INSUFFISANCE) PROVENANT DU FINANCEMENT</t>
  </si>
  <si>
    <t>Entrées (sorties)</t>
  </si>
  <si>
    <t>EXÉDENT (INSUFFISANCE) PROVENANT DES ACTIVITÉS DE FONCTIONNEMENT</t>
  </si>
  <si>
    <t>EXCÉDENT (INSUFFISANCE) PROVENANT DES DÉPENSES EN IMMOBILISATIONS</t>
  </si>
  <si>
    <t>EXCÉDENT (INSUFFISANCE) PROVENANT DES ENTREPRISES PUBLIQUES</t>
  </si>
  <si>
    <t>Affiliation des membres</t>
  </si>
  <si>
    <t>Recettes d'intérêts</t>
  </si>
  <si>
    <t>Société de gestion immobilière de la Première Nation</t>
  </si>
  <si>
    <t>Société de production de gravier de la Première Nation</t>
  </si>
  <si>
    <t>Centre de santé et mieux-être</t>
  </si>
  <si>
    <t>Santé et mieux-être</t>
  </si>
  <si>
    <t>ACQUISITIONS D'IMMOBILISATIONS PRÉVUES, PAR PROGRAMME</t>
  </si>
  <si>
    <t>*Les soldes négatifs de flux de trésorerie et d'équivalents de trésorerie à la fin de l'exercice indiquent un besoin de financement supplémentaire ou d'ajustement des dépenses</t>
  </si>
  <si>
    <t>Résidence pour aînés</t>
  </si>
  <si>
    <t>DIVIDENDES PROJETÉS, PAR ENTITÉ COMMERCIALE</t>
  </si>
  <si>
    <t>GÉNÉRAUX, non soumis à restrictions</t>
  </si>
  <si>
    <t xml:space="preserve">Excédent annuel (insuffisance annuelle) </t>
  </si>
  <si>
    <t>SOURCES DE FINANCEMENT PROJETÉ, PAR TYPE</t>
  </si>
  <si>
    <t>TOTAL DE L'EXCÉDENT (DE L'INSUFFISANCE)</t>
  </si>
  <si>
    <t>Usine de traitement d'eau</t>
  </si>
  <si>
    <t>Fonds de réserve pour les immobilisations corporelles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</si>
</sst>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)\ _$_ ;_ * \(#,##0.00\)\ _$_ ;_ * &quot;-&quot;??_)\ _$_ ;_ @_ "/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/>
    <xf numFmtId="0" fontId="0" fillId="0" borderId="0" xfId="0" applyFill="1"/>
    <xf numFmtId="0" fontId="4" fillId="0" borderId="0" xfId="0" applyFont="1" applyFill="1"/>
    <xf numFmtId="0" fontId="3" fillId="0" borderId="0" xfId="0" applyFont="1" applyFill="1"/>
    <xf numFmtId="0" fontId="5" fillId="0" borderId="0" xfId="0" applyFont="1" applyFill="1"/>
    <xf numFmtId="0" fontId="3" fillId="0" borderId="1" xfId="0" applyFont="1" applyFill="1" applyBorder="1" applyAlignment="1">
      <alignment horizontal="center"/>
    </xf>
    <xf numFmtId="165" fontId="0" fillId="0" borderId="0" xfId="1" applyNumberFormat="1" applyFont="1" applyFill="1"/>
    <xf numFmtId="165" fontId="0" fillId="0" borderId="2" xfId="1" applyNumberFormat="1" applyFont="1" applyFill="1" applyBorder="1"/>
    <xf numFmtId="165" fontId="3" fillId="0" borderId="2" xfId="1" applyNumberFormat="1" applyFont="1" applyFill="1" applyBorder="1"/>
    <xf numFmtId="165" fontId="3" fillId="0" borderId="0" xfId="1" applyNumberFormat="1" applyFont="1" applyFill="1" applyBorder="1"/>
    <xf numFmtId="165" fontId="7" fillId="0" borderId="0" xfId="1" applyNumberFormat="1" applyFont="1" applyFill="1" applyBorder="1"/>
    <xf numFmtId="165" fontId="1" fillId="0" borderId="0" xfId="1" applyNumberFormat="1" applyFont="1" applyFill="1"/>
    <xf numFmtId="165" fontId="3" fillId="0" borderId="1" xfId="1" applyNumberFormat="1" applyFont="1" applyFill="1" applyBorder="1"/>
    <xf numFmtId="165" fontId="3" fillId="0" borderId="0" xfId="1" applyNumberFormat="1" applyFont="1" applyFill="1"/>
    <xf numFmtId="165" fontId="3" fillId="0" borderId="3" xfId="1" applyNumberFormat="1" applyFont="1" applyFill="1" applyBorder="1"/>
    <xf numFmtId="165" fontId="6" fillId="0" borderId="0" xfId="1" applyNumberFormat="1" applyFont="1" applyFill="1"/>
    <xf numFmtId="0" fontId="0" fillId="0" borderId="0" xfId="0" applyFont="1" applyFill="1"/>
    <xf numFmtId="0" fontId="2" fillId="0" borderId="0" xfId="0" applyFont="1" applyFill="1"/>
    <xf numFmtId="0" fontId="0" fillId="0" borderId="0" xfId="0" applyFill="1"/>
    <xf numFmtId="0" fontId="4" fillId="0" borderId="0" xfId="0" applyFont="1" applyFill="1"/>
    <xf numFmtId="0" fontId="3" fillId="0" borderId="0" xfId="0" applyFont="1" applyFill="1"/>
    <xf numFmtId="0" fontId="5" fillId="0" borderId="0" xfId="0" applyFont="1" applyFill="1"/>
    <xf numFmtId="0" fontId="3" fillId="0" borderId="1" xfId="0" applyFont="1" applyFill="1" applyBorder="1" applyAlignment="1">
      <alignment horizontal="center"/>
    </xf>
    <xf numFmtId="0" fontId="0" fillId="0" borderId="0" xfId="0"/>
    <xf numFmtId="0" fontId="2" fillId="0" borderId="0" xfId="0" applyFont="1" applyFill="1"/>
    <xf numFmtId="0" fontId="0" fillId="0" borderId="0" xfId="0" applyFill="1"/>
    <xf numFmtId="0" fontId="4" fillId="0" borderId="0" xfId="0" applyFont="1" applyFill="1"/>
    <xf numFmtId="0" fontId="3" fillId="0" borderId="0" xfId="0" applyFont="1" applyFill="1"/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0" fillId="0" borderId="0" xfId="0"/>
    <xf numFmtId="0" fontId="2" fillId="0" borderId="0" xfId="0" applyFont="1" applyFill="1"/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3" fillId="0" borderId="0" xfId="0" applyFont="1" applyFill="1"/>
    <xf numFmtId="165" fontId="6" fillId="0" borderId="0" xfId="2" applyNumberFormat="1" applyFont="1" applyFill="1"/>
    <xf numFmtId="0" fontId="3" fillId="0" borderId="0" xfId="0" applyFont="1" applyFill="1"/>
  </cellXfs>
  <cellStyles count="3">
    <cellStyle name="Milliers" xfId="1" builtinId="3"/>
    <cellStyle name="Milliers 2" xfId="2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1"/>
  <sheetViews>
    <sheetView zoomScaleNormal="100" zoomScaleSheetLayoutView="91" workbookViewId="0"/>
  </sheetViews>
  <sheetFormatPr baseColWidth="10" defaultColWidth="8.88671875" defaultRowHeight="14.4" x14ac:dyDescent="0.3"/>
  <cols>
    <col min="1" max="1" width="3.88671875" style="19" customWidth="1"/>
    <col min="2" max="7" width="8.88671875" style="19"/>
    <col min="8" max="8" width="18.21875" style="19" customWidth="1"/>
    <col min="9" max="9" width="13.33203125" style="19" bestFit="1" customWidth="1"/>
    <col min="10" max="10" width="8.88671875" style="19"/>
    <col min="11" max="11" width="13.33203125" style="19" bestFit="1" customWidth="1"/>
    <col min="12" max="12" width="8.88671875" style="19"/>
    <col min="13" max="13" width="13.33203125" style="19" bestFit="1" customWidth="1"/>
    <col min="14" max="14" width="8.88671875" style="19"/>
    <col min="15" max="15" width="13.33203125" style="19" bestFit="1" customWidth="1"/>
    <col min="16" max="16" width="8.88671875" style="19"/>
    <col min="17" max="17" width="13.33203125" style="19" bestFit="1" customWidth="1"/>
    <col min="18" max="16384" width="8.88671875" style="19"/>
  </cols>
  <sheetData>
    <row r="1" spans="1:23" ht="18" x14ac:dyDescent="0.35">
      <c r="A1" s="22" t="s">
        <v>1</v>
      </c>
    </row>
    <row r="2" spans="1:23" ht="18" x14ac:dyDescent="0.35">
      <c r="A2" s="22" t="s">
        <v>2</v>
      </c>
    </row>
    <row r="3" spans="1:23" ht="8.25" customHeight="1" x14ac:dyDescent="0.35">
      <c r="A3" s="22"/>
    </row>
    <row r="4" spans="1:23" ht="18" x14ac:dyDescent="0.35">
      <c r="A4" s="22" t="s">
        <v>17</v>
      </c>
    </row>
    <row r="5" spans="1:23" ht="15.6" x14ac:dyDescent="0.3">
      <c r="I5" s="23">
        <v>2018</v>
      </c>
      <c r="K5" s="23">
        <f>I5+1</f>
        <v>2019</v>
      </c>
      <c r="M5" s="23">
        <f>K5+1</f>
        <v>2020</v>
      </c>
      <c r="O5" s="23">
        <f>M5+1</f>
        <v>2021</v>
      </c>
      <c r="Q5" s="23">
        <f>O5+1</f>
        <v>2022</v>
      </c>
    </row>
    <row r="6" spans="1:23" ht="15.6" x14ac:dyDescent="0.3">
      <c r="A6" s="20" t="s">
        <v>28</v>
      </c>
    </row>
    <row r="7" spans="1:23" x14ac:dyDescent="0.3">
      <c r="B7" s="18" t="s">
        <v>27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x14ac:dyDescent="0.3">
      <c r="C8" s="19" t="s">
        <v>24</v>
      </c>
      <c r="I8" s="7">
        <v>2000000</v>
      </c>
      <c r="J8" s="7"/>
      <c r="K8" s="7">
        <f>I8*1.03</f>
        <v>2060000</v>
      </c>
      <c r="L8" s="7"/>
      <c r="M8" s="7">
        <f>K8*1.03</f>
        <v>2121800</v>
      </c>
      <c r="N8" s="7"/>
      <c r="O8" s="7">
        <f>M8*1.03</f>
        <v>2185454</v>
      </c>
      <c r="P8" s="7"/>
      <c r="Q8" s="7">
        <f>O8*1.03</f>
        <v>2251017.62</v>
      </c>
      <c r="R8" s="7"/>
      <c r="S8" s="7"/>
      <c r="T8" s="7"/>
      <c r="U8" s="7"/>
      <c r="V8" s="7"/>
      <c r="W8" s="7"/>
    </row>
    <row r="9" spans="1:23" x14ac:dyDescent="0.3">
      <c r="C9" s="19" t="s">
        <v>25</v>
      </c>
      <c r="I9" s="7">
        <v>320000</v>
      </c>
      <c r="J9" s="7"/>
      <c r="K9" s="7">
        <f t="shared" ref="K9:Q12" si="0">I9*1.03</f>
        <v>329600</v>
      </c>
      <c r="L9" s="7"/>
      <c r="M9" s="7">
        <f t="shared" si="0"/>
        <v>339488</v>
      </c>
      <c r="N9" s="7"/>
      <c r="O9" s="7">
        <f t="shared" si="0"/>
        <v>349672.64</v>
      </c>
      <c r="P9" s="7"/>
      <c r="Q9" s="7">
        <f t="shared" si="0"/>
        <v>360162.81920000003</v>
      </c>
      <c r="R9" s="7"/>
      <c r="S9" s="7"/>
      <c r="T9" s="7"/>
      <c r="U9" s="7"/>
      <c r="V9" s="7"/>
      <c r="W9" s="7"/>
    </row>
    <row r="10" spans="1:23" x14ac:dyDescent="0.3">
      <c r="C10" s="19" t="s">
        <v>23</v>
      </c>
      <c r="I10" s="7">
        <v>185000</v>
      </c>
      <c r="J10" s="7"/>
      <c r="K10" s="7">
        <f t="shared" si="0"/>
        <v>190550</v>
      </c>
      <c r="L10" s="7"/>
      <c r="M10" s="7">
        <f t="shared" si="0"/>
        <v>196266.5</v>
      </c>
      <c r="N10" s="7"/>
      <c r="O10" s="7">
        <f t="shared" si="0"/>
        <v>202154.495</v>
      </c>
      <c r="P10" s="7"/>
      <c r="Q10" s="7">
        <f t="shared" si="0"/>
        <v>208219.12985</v>
      </c>
      <c r="R10" s="7"/>
      <c r="S10" s="7"/>
      <c r="T10" s="7"/>
      <c r="U10" s="7"/>
      <c r="V10" s="7"/>
      <c r="W10" s="7"/>
    </row>
    <row r="11" spans="1:23" x14ac:dyDescent="0.3">
      <c r="C11" s="19" t="s">
        <v>29</v>
      </c>
      <c r="I11" s="7">
        <v>60000</v>
      </c>
      <c r="J11" s="7"/>
      <c r="K11" s="7">
        <f t="shared" si="0"/>
        <v>61800</v>
      </c>
      <c r="L11" s="7"/>
      <c r="M11" s="7">
        <f t="shared" si="0"/>
        <v>63654</v>
      </c>
      <c r="N11" s="7"/>
      <c r="O11" s="7">
        <f t="shared" si="0"/>
        <v>65563.62</v>
      </c>
      <c r="P11" s="7"/>
      <c r="Q11" s="7">
        <f t="shared" si="0"/>
        <v>67530.528599999991</v>
      </c>
      <c r="R11" s="7"/>
      <c r="S11" s="7"/>
      <c r="T11" s="7"/>
      <c r="U11" s="7"/>
      <c r="V11" s="7"/>
      <c r="W11" s="7"/>
    </row>
    <row r="12" spans="1:23" x14ac:dyDescent="0.3">
      <c r="C12" s="19" t="s">
        <v>38</v>
      </c>
      <c r="I12" s="7">
        <v>7500</v>
      </c>
      <c r="J12" s="7"/>
      <c r="K12" s="7">
        <f t="shared" si="0"/>
        <v>7725</v>
      </c>
      <c r="L12" s="7"/>
      <c r="M12" s="7">
        <f t="shared" si="0"/>
        <v>7956.75</v>
      </c>
      <c r="N12" s="7"/>
      <c r="O12" s="7">
        <f t="shared" si="0"/>
        <v>8195.4524999999994</v>
      </c>
      <c r="P12" s="7"/>
      <c r="Q12" s="7">
        <f t="shared" si="0"/>
        <v>8441.3160749999988</v>
      </c>
      <c r="R12" s="7"/>
      <c r="S12" s="7"/>
      <c r="T12" s="7"/>
      <c r="U12" s="7"/>
      <c r="V12" s="7"/>
      <c r="W12" s="7"/>
    </row>
    <row r="13" spans="1:23" x14ac:dyDescent="0.3">
      <c r="I13" s="8">
        <f>SUM(I8:I12)</f>
        <v>2572500</v>
      </c>
      <c r="J13" s="7"/>
      <c r="K13" s="8">
        <f>SUM(K8:K12)</f>
        <v>2649675</v>
      </c>
      <c r="L13" s="7"/>
      <c r="M13" s="8">
        <f>SUM(M8:M12)</f>
        <v>2729165.25</v>
      </c>
      <c r="N13" s="7"/>
      <c r="O13" s="8">
        <f>SUM(O8:O12)</f>
        <v>2811040.2075000005</v>
      </c>
      <c r="P13" s="7"/>
      <c r="Q13" s="8">
        <f>SUM(Q8:Q12)</f>
        <v>2895371.4137249999</v>
      </c>
      <c r="R13" s="7"/>
      <c r="S13" s="7"/>
      <c r="T13" s="7"/>
      <c r="U13" s="7"/>
      <c r="V13" s="7"/>
      <c r="W13" s="7"/>
    </row>
    <row r="14" spans="1:23" x14ac:dyDescent="0.3">
      <c r="B14" s="18" t="s">
        <v>26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x14ac:dyDescent="0.3">
      <c r="C15" s="19" t="s">
        <v>0</v>
      </c>
      <c r="I15" s="7">
        <v>-250000</v>
      </c>
      <c r="J15" s="7"/>
      <c r="K15" s="7">
        <f>I15*1.03</f>
        <v>-257500</v>
      </c>
      <c r="L15" s="7"/>
      <c r="M15" s="7">
        <f>K15*1.03</f>
        <v>-265225</v>
      </c>
      <c r="N15" s="7"/>
      <c r="O15" s="7">
        <f>M15*1.03</f>
        <v>-273181.75</v>
      </c>
      <c r="P15" s="7"/>
      <c r="Q15" s="7">
        <f>O15*1.03</f>
        <v>-281377.20250000001</v>
      </c>
      <c r="R15" s="7"/>
      <c r="S15" s="7"/>
      <c r="T15" s="7"/>
      <c r="U15" s="7"/>
      <c r="V15" s="7"/>
      <c r="W15" s="7"/>
    </row>
    <row r="16" spans="1:23" x14ac:dyDescent="0.3">
      <c r="C16" s="19" t="s">
        <v>3</v>
      </c>
      <c r="I16" s="7">
        <v>-150000</v>
      </c>
      <c r="J16" s="7"/>
      <c r="K16" s="7">
        <f t="shared" ref="K16:Q23" si="1">I16*1.03</f>
        <v>-154500</v>
      </c>
      <c r="L16" s="7"/>
      <c r="M16" s="7">
        <f t="shared" si="1"/>
        <v>-159135</v>
      </c>
      <c r="N16" s="7"/>
      <c r="O16" s="7">
        <f t="shared" si="1"/>
        <v>-163909.05000000002</v>
      </c>
      <c r="P16" s="7"/>
      <c r="Q16" s="7">
        <f t="shared" si="1"/>
        <v>-168826.32150000002</v>
      </c>
      <c r="R16" s="7"/>
      <c r="S16" s="7"/>
      <c r="T16" s="7"/>
      <c r="U16" s="7"/>
      <c r="V16" s="7"/>
      <c r="W16" s="7"/>
    </row>
    <row r="17" spans="1:23" x14ac:dyDescent="0.3">
      <c r="C17" s="19" t="s">
        <v>4</v>
      </c>
      <c r="I17" s="7">
        <v>-580000</v>
      </c>
      <c r="J17" s="7"/>
      <c r="K17" s="7">
        <f t="shared" si="1"/>
        <v>-597400</v>
      </c>
      <c r="L17" s="7"/>
      <c r="M17" s="7">
        <f t="shared" si="1"/>
        <v>-615322</v>
      </c>
      <c r="N17" s="7"/>
      <c r="O17" s="7">
        <f t="shared" si="1"/>
        <v>-633781.66</v>
      </c>
      <c r="P17" s="7"/>
      <c r="Q17" s="7">
        <f t="shared" si="1"/>
        <v>-652795.10980000009</v>
      </c>
      <c r="R17" s="7"/>
      <c r="S17" s="7"/>
      <c r="T17" s="7"/>
      <c r="U17" s="7"/>
      <c r="V17" s="7"/>
      <c r="W17" s="7"/>
    </row>
    <row r="18" spans="1:23" x14ac:dyDescent="0.3">
      <c r="C18" s="19" t="s">
        <v>5</v>
      </c>
      <c r="I18" s="7">
        <v>-150000</v>
      </c>
      <c r="J18" s="7"/>
      <c r="K18" s="7">
        <f t="shared" si="1"/>
        <v>-154500</v>
      </c>
      <c r="L18" s="7"/>
      <c r="M18" s="7">
        <f t="shared" si="1"/>
        <v>-159135</v>
      </c>
      <c r="N18" s="7"/>
      <c r="O18" s="7">
        <f t="shared" si="1"/>
        <v>-163909.05000000002</v>
      </c>
      <c r="P18" s="7"/>
      <c r="Q18" s="7">
        <f t="shared" si="1"/>
        <v>-168826.32150000002</v>
      </c>
      <c r="R18" s="7"/>
      <c r="S18" s="7"/>
      <c r="T18" s="7"/>
      <c r="U18" s="7"/>
      <c r="V18" s="7"/>
      <c r="W18" s="7"/>
    </row>
    <row r="19" spans="1:23" x14ac:dyDescent="0.3">
      <c r="C19" s="19" t="s">
        <v>42</v>
      </c>
      <c r="I19" s="7">
        <v>-400000</v>
      </c>
      <c r="J19" s="7"/>
      <c r="K19" s="7">
        <f t="shared" si="1"/>
        <v>-412000</v>
      </c>
      <c r="L19" s="7"/>
      <c r="M19" s="7">
        <f t="shared" si="1"/>
        <v>-424360</v>
      </c>
      <c r="N19" s="7"/>
      <c r="O19" s="7">
        <f t="shared" si="1"/>
        <v>-437090.8</v>
      </c>
      <c r="P19" s="7"/>
      <c r="Q19" s="7">
        <f t="shared" si="1"/>
        <v>-450203.52399999998</v>
      </c>
      <c r="R19" s="7"/>
      <c r="S19" s="7"/>
      <c r="T19" s="7"/>
      <c r="U19" s="7"/>
      <c r="V19" s="7"/>
      <c r="W19" s="7"/>
    </row>
    <row r="20" spans="1:23" x14ac:dyDescent="0.3">
      <c r="C20" s="19" t="s">
        <v>37</v>
      </c>
      <c r="I20" s="7">
        <v>-50000</v>
      </c>
      <c r="J20" s="7"/>
      <c r="K20" s="7">
        <f t="shared" si="1"/>
        <v>-51500</v>
      </c>
      <c r="L20" s="7"/>
      <c r="M20" s="7">
        <f t="shared" si="1"/>
        <v>-53045</v>
      </c>
      <c r="N20" s="7"/>
      <c r="O20" s="7">
        <f t="shared" si="1"/>
        <v>-54636.35</v>
      </c>
      <c r="P20" s="7"/>
      <c r="Q20" s="7">
        <f t="shared" si="1"/>
        <v>-56275.440499999997</v>
      </c>
      <c r="R20" s="7"/>
      <c r="S20" s="7"/>
      <c r="T20" s="7"/>
      <c r="U20" s="7"/>
      <c r="V20" s="7"/>
      <c r="W20" s="7"/>
    </row>
    <row r="21" spans="1:23" x14ac:dyDescent="0.3">
      <c r="C21" s="19" t="s">
        <v>6</v>
      </c>
      <c r="I21" s="7">
        <v>-350000</v>
      </c>
      <c r="J21" s="7"/>
      <c r="K21" s="7">
        <f t="shared" si="1"/>
        <v>-360500</v>
      </c>
      <c r="L21" s="7"/>
      <c r="M21" s="7">
        <f t="shared" si="1"/>
        <v>-371315</v>
      </c>
      <c r="N21" s="7"/>
      <c r="O21" s="7">
        <f t="shared" si="1"/>
        <v>-382454.45</v>
      </c>
      <c r="P21" s="7"/>
      <c r="Q21" s="7">
        <f t="shared" si="1"/>
        <v>-393928.08350000001</v>
      </c>
      <c r="R21" s="7"/>
      <c r="S21" s="7"/>
      <c r="T21" s="7"/>
      <c r="U21" s="7"/>
      <c r="V21" s="7"/>
      <c r="W21" s="7"/>
    </row>
    <row r="22" spans="1:23" x14ac:dyDescent="0.3">
      <c r="C22" s="19" t="s">
        <v>7</v>
      </c>
      <c r="I22" s="7">
        <v>-430000</v>
      </c>
      <c r="J22" s="7"/>
      <c r="K22" s="7">
        <f t="shared" si="1"/>
        <v>-442900</v>
      </c>
      <c r="L22" s="7"/>
      <c r="M22" s="7">
        <f t="shared" si="1"/>
        <v>-456187</v>
      </c>
      <c r="N22" s="7"/>
      <c r="O22" s="7">
        <f t="shared" si="1"/>
        <v>-469872.61</v>
      </c>
      <c r="P22" s="7"/>
      <c r="Q22" s="7">
        <f t="shared" si="1"/>
        <v>-483968.78830000001</v>
      </c>
      <c r="R22" s="7"/>
      <c r="S22" s="7"/>
      <c r="T22" s="7"/>
      <c r="U22" s="7"/>
      <c r="V22" s="7"/>
      <c r="W22" s="7"/>
    </row>
    <row r="23" spans="1:23" x14ac:dyDescent="0.3">
      <c r="C23" s="19" t="s">
        <v>8</v>
      </c>
      <c r="I23" s="7">
        <v>-200000</v>
      </c>
      <c r="J23" s="7"/>
      <c r="K23" s="7">
        <f t="shared" si="1"/>
        <v>-206000</v>
      </c>
      <c r="L23" s="7"/>
      <c r="M23" s="7">
        <f t="shared" si="1"/>
        <v>-212180</v>
      </c>
      <c r="N23" s="7"/>
      <c r="O23" s="7">
        <f t="shared" si="1"/>
        <v>-218545.4</v>
      </c>
      <c r="P23" s="7"/>
      <c r="Q23" s="7">
        <f t="shared" si="1"/>
        <v>-225101.76199999999</v>
      </c>
      <c r="R23" s="7"/>
      <c r="S23" s="7"/>
      <c r="T23" s="7"/>
      <c r="U23" s="7"/>
      <c r="V23" s="7"/>
      <c r="W23" s="7"/>
    </row>
    <row r="24" spans="1:23" x14ac:dyDescent="0.3">
      <c r="I24" s="8">
        <f>SUM(I15:I23)</f>
        <v>-2560000</v>
      </c>
      <c r="J24" s="7"/>
      <c r="K24" s="8">
        <f>SUM(K15:K23)</f>
        <v>-2636800</v>
      </c>
      <c r="L24" s="7"/>
      <c r="M24" s="8">
        <f>SUM(M15:M23)</f>
        <v>-2715904</v>
      </c>
      <c r="N24" s="7"/>
      <c r="O24" s="8">
        <f>SUM(O15:O23)</f>
        <v>-2797381.12</v>
      </c>
      <c r="P24" s="7"/>
      <c r="Q24" s="8">
        <f>SUM(Q15:Q23)</f>
        <v>-2881302.5536000007</v>
      </c>
      <c r="R24" s="7"/>
      <c r="S24" s="7"/>
      <c r="T24" s="7"/>
      <c r="U24" s="7"/>
      <c r="V24" s="7"/>
      <c r="W24" s="7"/>
    </row>
    <row r="25" spans="1:23" x14ac:dyDescent="0.3"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15.6" x14ac:dyDescent="0.3">
      <c r="A26" s="21" t="s">
        <v>34</v>
      </c>
      <c r="I26" s="9">
        <f>I13+I24</f>
        <v>12500</v>
      </c>
      <c r="J26" s="7"/>
      <c r="K26" s="9">
        <f>K13+K24</f>
        <v>12875</v>
      </c>
      <c r="L26" s="7"/>
      <c r="M26" s="9">
        <f>M13+M24</f>
        <v>13261.25</v>
      </c>
      <c r="N26" s="7"/>
      <c r="O26" s="9">
        <f>O13+O24</f>
        <v>13659.087500000373</v>
      </c>
      <c r="P26" s="7"/>
      <c r="Q26" s="9">
        <f>Q13+Q24</f>
        <v>14068.860124999192</v>
      </c>
      <c r="R26" s="7"/>
      <c r="S26" s="7"/>
      <c r="T26" s="7"/>
      <c r="U26" s="7"/>
      <c r="V26" s="7"/>
      <c r="W26" s="7"/>
    </row>
    <row r="27" spans="1:23" ht="15.6" x14ac:dyDescent="0.3">
      <c r="A27" s="21"/>
      <c r="I27" s="10"/>
      <c r="J27" s="7"/>
      <c r="K27" s="10"/>
      <c r="L27" s="7"/>
      <c r="M27" s="10"/>
      <c r="N27" s="7"/>
      <c r="O27" s="10"/>
      <c r="P27" s="7"/>
      <c r="Q27" s="10"/>
      <c r="R27" s="7"/>
      <c r="S27" s="7"/>
      <c r="T27" s="7"/>
      <c r="U27" s="7"/>
      <c r="V27" s="7"/>
      <c r="W27" s="7"/>
    </row>
    <row r="28" spans="1:23" x14ac:dyDescent="0.3"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15.6" x14ac:dyDescent="0.3">
      <c r="A29" s="27" t="s">
        <v>9</v>
      </c>
      <c r="B29" s="24"/>
      <c r="C29" s="24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x14ac:dyDescent="0.3">
      <c r="A30" s="24"/>
      <c r="B30" s="25" t="s">
        <v>46</v>
      </c>
      <c r="C30" s="24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x14ac:dyDescent="0.3">
      <c r="A31" s="24"/>
      <c r="B31" s="24"/>
      <c r="C31" s="26" t="s">
        <v>30</v>
      </c>
      <c r="I31" s="7">
        <v>70000</v>
      </c>
      <c r="J31" s="7"/>
      <c r="K31" s="7">
        <f>I31*1.03</f>
        <v>72100</v>
      </c>
      <c r="L31" s="7"/>
      <c r="M31" s="7">
        <f>K31*1.03</f>
        <v>74263</v>
      </c>
      <c r="N31" s="7"/>
      <c r="O31" s="7">
        <f>M31*1.03</f>
        <v>76490.89</v>
      </c>
      <c r="P31" s="7"/>
      <c r="Q31" s="7">
        <f>O31*1.03</f>
        <v>78785.616699999999</v>
      </c>
      <c r="R31" s="7"/>
      <c r="S31" s="7"/>
      <c r="T31" s="7"/>
      <c r="U31" s="7"/>
      <c r="V31" s="7"/>
      <c r="W31" s="7"/>
    </row>
    <row r="32" spans="1:23" x14ac:dyDescent="0.3">
      <c r="A32" s="24"/>
      <c r="B32" s="24"/>
      <c r="C32" s="26" t="s">
        <v>39</v>
      </c>
      <c r="I32" s="7">
        <v>25000</v>
      </c>
      <c r="J32" s="7"/>
      <c r="K32" s="7">
        <f t="shared" ref="K32:Q34" si="2">I32*1.03</f>
        <v>25750</v>
      </c>
      <c r="L32" s="7"/>
      <c r="M32" s="7">
        <f t="shared" si="2"/>
        <v>26522.5</v>
      </c>
      <c r="N32" s="7"/>
      <c r="O32" s="7">
        <f t="shared" si="2"/>
        <v>27318.174999999999</v>
      </c>
      <c r="P32" s="7"/>
      <c r="Q32" s="7">
        <f t="shared" si="2"/>
        <v>28137.720249999998</v>
      </c>
      <c r="R32" s="7"/>
      <c r="S32" s="7"/>
      <c r="T32" s="7"/>
      <c r="U32" s="7"/>
      <c r="V32" s="7"/>
      <c r="W32" s="7"/>
    </row>
    <row r="33" spans="1:23" x14ac:dyDescent="0.3">
      <c r="A33" s="24"/>
      <c r="B33" s="24"/>
      <c r="C33" s="26" t="s">
        <v>31</v>
      </c>
      <c r="I33" s="7">
        <v>20000</v>
      </c>
      <c r="J33" s="7"/>
      <c r="K33" s="7">
        <f t="shared" si="2"/>
        <v>20600</v>
      </c>
      <c r="L33" s="7"/>
      <c r="M33" s="7">
        <f t="shared" si="2"/>
        <v>21218</v>
      </c>
      <c r="N33" s="7"/>
      <c r="O33" s="7">
        <f t="shared" si="2"/>
        <v>21854.54</v>
      </c>
      <c r="P33" s="7"/>
      <c r="Q33" s="7">
        <f t="shared" si="2"/>
        <v>22510.176200000002</v>
      </c>
      <c r="R33" s="7"/>
      <c r="S33" s="7"/>
      <c r="T33" s="7"/>
      <c r="U33" s="7"/>
      <c r="V33" s="7"/>
      <c r="W33" s="7"/>
    </row>
    <row r="34" spans="1:23" x14ac:dyDescent="0.3">
      <c r="A34" s="24"/>
      <c r="B34" s="24"/>
      <c r="C34" s="26" t="s">
        <v>40</v>
      </c>
      <c r="I34" s="7">
        <v>10000</v>
      </c>
      <c r="J34" s="7"/>
      <c r="K34" s="7">
        <f t="shared" si="2"/>
        <v>10300</v>
      </c>
      <c r="L34" s="7"/>
      <c r="M34" s="7">
        <f t="shared" si="2"/>
        <v>10609</v>
      </c>
      <c r="N34" s="7"/>
      <c r="O34" s="7">
        <f t="shared" si="2"/>
        <v>10927.27</v>
      </c>
      <c r="P34" s="7"/>
      <c r="Q34" s="7">
        <f t="shared" si="2"/>
        <v>11255.088100000001</v>
      </c>
      <c r="R34" s="7"/>
      <c r="S34" s="7"/>
      <c r="T34" s="7"/>
      <c r="U34" s="7"/>
      <c r="V34" s="7"/>
      <c r="W34" s="7"/>
    </row>
    <row r="35" spans="1:23" ht="15.6" x14ac:dyDescent="0.3">
      <c r="A35" s="28" t="s">
        <v>36</v>
      </c>
      <c r="B35" s="24"/>
      <c r="C35" s="24"/>
      <c r="I35" s="9">
        <f>SUM(I31:I34)</f>
        <v>125000</v>
      </c>
      <c r="J35" s="7"/>
      <c r="K35" s="9">
        <f>SUM(K31:K34)</f>
        <v>128750</v>
      </c>
      <c r="L35" s="7"/>
      <c r="M35" s="9">
        <f>SUM(M31:M34)</f>
        <v>132612.5</v>
      </c>
      <c r="N35" s="7"/>
      <c r="O35" s="9">
        <f>SUM(O31:O34)</f>
        <v>136590.875</v>
      </c>
      <c r="P35" s="7"/>
      <c r="Q35" s="9">
        <f>SUM(Q31:Q34)</f>
        <v>140688.60125000001</v>
      </c>
      <c r="R35" s="7"/>
      <c r="S35" s="7"/>
      <c r="T35" s="7"/>
      <c r="U35" s="7"/>
      <c r="V35" s="7"/>
      <c r="W35" s="7"/>
    </row>
    <row r="36" spans="1:23" ht="15.6" x14ac:dyDescent="0.3">
      <c r="A36" s="21"/>
      <c r="I36" s="10"/>
      <c r="J36" s="7"/>
      <c r="K36" s="10"/>
      <c r="L36" s="7"/>
      <c r="M36" s="10"/>
      <c r="N36" s="7"/>
      <c r="O36" s="10"/>
      <c r="P36" s="7"/>
      <c r="Q36" s="10"/>
      <c r="R36" s="7"/>
      <c r="S36" s="7"/>
      <c r="T36" s="7"/>
      <c r="U36" s="7"/>
      <c r="V36" s="7"/>
      <c r="W36" s="7"/>
    </row>
    <row r="37" spans="1:23" ht="15.6" x14ac:dyDescent="0.3">
      <c r="A37" s="21"/>
      <c r="I37" s="10"/>
      <c r="J37" s="7"/>
      <c r="K37" s="10"/>
      <c r="L37" s="7"/>
      <c r="M37" s="10"/>
      <c r="N37" s="7"/>
      <c r="O37" s="10"/>
      <c r="P37" s="7"/>
      <c r="Q37" s="10"/>
      <c r="R37" s="7"/>
      <c r="S37" s="7"/>
      <c r="T37" s="7"/>
      <c r="U37" s="7"/>
      <c r="V37" s="7"/>
      <c r="W37" s="7"/>
    </row>
    <row r="38" spans="1:23" ht="15.6" x14ac:dyDescent="0.3">
      <c r="A38" s="31" t="s">
        <v>10</v>
      </c>
      <c r="B38" s="29"/>
      <c r="I38" s="10"/>
      <c r="J38" s="7"/>
      <c r="K38" s="10"/>
      <c r="L38" s="7"/>
      <c r="M38" s="10"/>
      <c r="N38" s="7"/>
      <c r="O38" s="10"/>
      <c r="P38" s="7"/>
      <c r="Q38" s="10"/>
      <c r="R38" s="7"/>
      <c r="S38" s="7"/>
      <c r="T38" s="7"/>
      <c r="U38" s="7"/>
      <c r="V38" s="7"/>
      <c r="W38" s="7"/>
    </row>
    <row r="39" spans="1:23" ht="15.6" x14ac:dyDescent="0.3">
      <c r="A39" s="31"/>
      <c r="B39" s="30" t="s">
        <v>43</v>
      </c>
      <c r="I39" s="10"/>
      <c r="J39" s="7"/>
      <c r="K39" s="10"/>
      <c r="L39" s="7"/>
      <c r="M39" s="10"/>
      <c r="N39" s="7"/>
      <c r="O39" s="10"/>
      <c r="P39" s="7"/>
      <c r="Q39" s="10"/>
      <c r="R39" s="7"/>
      <c r="S39" s="7"/>
      <c r="T39" s="7"/>
      <c r="U39" s="7"/>
      <c r="V39" s="7"/>
      <c r="W39" s="7"/>
    </row>
    <row r="40" spans="1:23" ht="15.6" x14ac:dyDescent="0.3">
      <c r="A40" s="20"/>
      <c r="C40" s="19" t="s">
        <v>51</v>
      </c>
      <c r="I40" s="11">
        <v>4220000</v>
      </c>
      <c r="J40" s="12"/>
      <c r="K40" s="11">
        <v>15150000</v>
      </c>
      <c r="L40" s="12"/>
      <c r="M40" s="10"/>
      <c r="N40" s="7"/>
      <c r="O40" s="10"/>
      <c r="P40" s="7"/>
      <c r="Q40" s="10"/>
      <c r="R40" s="7"/>
      <c r="S40" s="7"/>
      <c r="T40" s="7"/>
      <c r="U40" s="7"/>
      <c r="V40" s="7"/>
      <c r="W40" s="7"/>
    </row>
    <row r="41" spans="1:23" ht="15.6" x14ac:dyDescent="0.3">
      <c r="A41" s="20"/>
      <c r="I41" s="13"/>
      <c r="J41" s="7"/>
      <c r="K41" s="13"/>
      <c r="L41" s="7"/>
      <c r="M41" s="13"/>
      <c r="N41" s="7"/>
      <c r="O41" s="13"/>
      <c r="P41" s="7"/>
      <c r="Q41" s="13"/>
      <c r="R41" s="7"/>
      <c r="S41" s="7"/>
      <c r="T41" s="7"/>
      <c r="U41" s="7"/>
      <c r="V41" s="7"/>
      <c r="W41" s="7"/>
    </row>
    <row r="42" spans="1:23" ht="15.6" x14ac:dyDescent="0.3">
      <c r="A42" s="20"/>
      <c r="I42" s="11">
        <f>SUM(I40:I41)</f>
        <v>4220000</v>
      </c>
      <c r="J42" s="12"/>
      <c r="K42" s="11">
        <f>SUM(K40:K41)</f>
        <v>15150000</v>
      </c>
      <c r="L42" s="7"/>
      <c r="M42" s="10">
        <f>SUM(M40:M41)</f>
        <v>0</v>
      </c>
      <c r="N42" s="7"/>
      <c r="O42" s="10">
        <f>SUM(O40:O41)</f>
        <v>0</v>
      </c>
      <c r="P42" s="7"/>
      <c r="Q42" s="10">
        <f>SUM(Q40:Q41)</f>
        <v>0</v>
      </c>
      <c r="R42" s="7"/>
      <c r="S42" s="7"/>
      <c r="T42" s="7"/>
      <c r="U42" s="7"/>
      <c r="V42" s="7"/>
      <c r="W42" s="7"/>
    </row>
    <row r="43" spans="1:23" ht="15.6" x14ac:dyDescent="0.3">
      <c r="A43" s="20"/>
      <c r="B43" s="33" t="s">
        <v>49</v>
      </c>
      <c r="C43" s="32"/>
      <c r="I43" s="10"/>
      <c r="J43" s="7"/>
      <c r="K43" s="10"/>
      <c r="L43" s="7"/>
      <c r="M43" s="10"/>
      <c r="N43" s="7"/>
      <c r="O43" s="10"/>
      <c r="P43" s="7"/>
      <c r="Q43" s="10"/>
      <c r="R43" s="7"/>
      <c r="S43" s="7"/>
      <c r="T43" s="7"/>
      <c r="U43" s="7"/>
      <c r="V43" s="7"/>
      <c r="W43" s="7"/>
    </row>
    <row r="44" spans="1:23" ht="15.6" x14ac:dyDescent="0.3">
      <c r="A44" s="20"/>
      <c r="B44" s="33"/>
      <c r="C44" s="17" t="s">
        <v>14</v>
      </c>
      <c r="I44" s="11">
        <v>50000</v>
      </c>
      <c r="J44" s="12"/>
      <c r="K44" s="11">
        <v>50000</v>
      </c>
      <c r="L44" s="7"/>
      <c r="M44" s="10"/>
      <c r="N44" s="7"/>
      <c r="O44" s="10"/>
      <c r="P44" s="7"/>
      <c r="Q44" s="10"/>
      <c r="R44" s="7"/>
      <c r="S44" s="7"/>
      <c r="T44" s="7"/>
      <c r="U44" s="7"/>
      <c r="V44" s="7"/>
      <c r="W44" s="7"/>
    </row>
    <row r="45" spans="1:23" ht="15.6" x14ac:dyDescent="0.3">
      <c r="A45" s="20"/>
      <c r="B45" s="33"/>
      <c r="C45" s="17" t="s">
        <v>15</v>
      </c>
      <c r="I45" s="11">
        <v>2110000</v>
      </c>
      <c r="J45" s="12"/>
      <c r="K45" s="11">
        <v>7575000</v>
      </c>
      <c r="L45" s="7"/>
      <c r="M45" s="10"/>
      <c r="N45" s="7"/>
      <c r="O45" s="10"/>
      <c r="P45" s="7"/>
      <c r="Q45" s="10"/>
      <c r="R45" s="7"/>
      <c r="S45" s="7"/>
      <c r="T45" s="7"/>
      <c r="U45" s="7"/>
      <c r="V45" s="7"/>
      <c r="W45" s="7"/>
    </row>
    <row r="46" spans="1:23" ht="15.6" x14ac:dyDescent="0.3">
      <c r="A46" s="21"/>
      <c r="C46" s="19" t="s">
        <v>52</v>
      </c>
      <c r="I46" s="13"/>
      <c r="J46" s="7"/>
      <c r="K46" s="13"/>
      <c r="L46" s="7"/>
      <c r="M46" s="13"/>
      <c r="N46" s="7"/>
      <c r="O46" s="13"/>
      <c r="P46" s="7"/>
      <c r="Q46" s="13"/>
      <c r="R46" s="7"/>
      <c r="S46" s="7"/>
      <c r="T46" s="7"/>
      <c r="U46" s="7"/>
      <c r="V46" s="7"/>
      <c r="W46" s="7"/>
    </row>
    <row r="47" spans="1:23" ht="15.6" x14ac:dyDescent="0.3">
      <c r="A47" s="21"/>
      <c r="I47" s="11">
        <f>SUM(I44:I46)</f>
        <v>2160000</v>
      </c>
      <c r="J47" s="12"/>
      <c r="K47" s="11">
        <f>SUM(K44:K46)</f>
        <v>7625000</v>
      </c>
      <c r="L47" s="12"/>
      <c r="M47" s="11">
        <f>SUM(M44:M46)</f>
        <v>0</v>
      </c>
      <c r="N47" s="12"/>
      <c r="O47" s="11">
        <f>SUM(O44:O46)</f>
        <v>0</v>
      </c>
      <c r="P47" s="12"/>
      <c r="Q47" s="11">
        <f>SUM(Q44:Q46)</f>
        <v>0</v>
      </c>
      <c r="R47" s="7"/>
      <c r="S47" s="7"/>
      <c r="T47" s="7"/>
      <c r="U47" s="7"/>
      <c r="V47" s="7"/>
      <c r="W47" s="7"/>
    </row>
    <row r="48" spans="1:23" ht="15.6" x14ac:dyDescent="0.3">
      <c r="A48" s="21"/>
      <c r="I48" s="10"/>
      <c r="J48" s="7"/>
      <c r="K48" s="13"/>
      <c r="L48" s="7"/>
      <c r="M48" s="13"/>
      <c r="N48" s="7"/>
      <c r="O48" s="13"/>
      <c r="P48" s="7"/>
      <c r="Q48" s="13"/>
      <c r="R48" s="7"/>
      <c r="S48" s="7"/>
      <c r="T48" s="7"/>
      <c r="U48" s="7"/>
      <c r="V48" s="7"/>
      <c r="W48" s="7"/>
    </row>
    <row r="49" spans="1:23" ht="15.6" x14ac:dyDescent="0.3">
      <c r="A49" s="37" t="s">
        <v>35</v>
      </c>
      <c r="B49" s="34"/>
      <c r="I49" s="9">
        <f>I47-I42</f>
        <v>-2060000</v>
      </c>
      <c r="J49" s="7"/>
      <c r="K49" s="10">
        <f>K47-K42</f>
        <v>-7525000</v>
      </c>
      <c r="L49" s="7"/>
      <c r="M49" s="10">
        <f>M47-M42</f>
        <v>0</v>
      </c>
      <c r="N49" s="7"/>
      <c r="O49" s="10">
        <f>O47-O42</f>
        <v>0</v>
      </c>
      <c r="P49" s="7"/>
      <c r="Q49" s="10">
        <f>Q47-Q42</f>
        <v>0</v>
      </c>
      <c r="R49" s="7"/>
      <c r="S49" s="7"/>
      <c r="T49" s="7"/>
      <c r="U49" s="7"/>
      <c r="V49" s="7"/>
      <c r="W49" s="7"/>
    </row>
    <row r="50" spans="1:23" ht="15.6" x14ac:dyDescent="0.3">
      <c r="A50" s="37"/>
      <c r="B50" s="34"/>
      <c r="I50" s="10"/>
      <c r="J50" s="7"/>
      <c r="K50" s="10"/>
      <c r="L50" s="7"/>
      <c r="M50" s="10"/>
      <c r="N50" s="7"/>
      <c r="O50" s="10"/>
      <c r="P50" s="7"/>
      <c r="Q50" s="10"/>
      <c r="R50" s="7"/>
      <c r="S50" s="7"/>
      <c r="T50" s="7"/>
      <c r="U50" s="7"/>
      <c r="V50" s="7"/>
      <c r="W50" s="7"/>
    </row>
    <row r="51" spans="1:23" ht="15.6" x14ac:dyDescent="0.3">
      <c r="A51" s="37"/>
      <c r="B51" s="34"/>
      <c r="I51" s="10"/>
      <c r="J51" s="7"/>
      <c r="K51" s="10"/>
      <c r="L51" s="7"/>
      <c r="M51" s="10"/>
      <c r="N51" s="7"/>
      <c r="O51" s="10"/>
      <c r="P51" s="7"/>
      <c r="Q51" s="10"/>
      <c r="R51" s="7"/>
      <c r="S51" s="7"/>
      <c r="T51" s="7"/>
      <c r="U51" s="7"/>
      <c r="V51" s="7"/>
      <c r="W51" s="7"/>
    </row>
    <row r="52" spans="1:23" ht="15.6" x14ac:dyDescent="0.3">
      <c r="A52" s="36" t="s">
        <v>16</v>
      </c>
      <c r="B52" s="34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15.6" x14ac:dyDescent="0.3">
      <c r="A53" s="36"/>
      <c r="B53" s="35" t="s">
        <v>19</v>
      </c>
      <c r="I53" s="7">
        <v>2060000</v>
      </c>
      <c r="J53" s="7"/>
      <c r="K53" s="7">
        <v>7525000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x14ac:dyDescent="0.3">
      <c r="A54" s="34"/>
      <c r="B54" s="35" t="s">
        <v>20</v>
      </c>
      <c r="I54" s="7">
        <v>-68666</v>
      </c>
      <c r="J54" s="7"/>
      <c r="K54" s="7">
        <f>-250833+I54</f>
        <v>-319499</v>
      </c>
      <c r="L54" s="7"/>
      <c r="M54" s="7">
        <f>K54</f>
        <v>-319499</v>
      </c>
      <c r="N54" s="7"/>
      <c r="O54" s="7">
        <f>M54</f>
        <v>-319499</v>
      </c>
      <c r="P54" s="7"/>
      <c r="Q54" s="7">
        <f>O54</f>
        <v>-319499</v>
      </c>
      <c r="R54" s="7"/>
      <c r="S54" s="7"/>
      <c r="T54" s="7"/>
      <c r="U54" s="7"/>
      <c r="V54" s="7"/>
      <c r="W54" s="7"/>
    </row>
    <row r="55" spans="1:23" ht="15.6" x14ac:dyDescent="0.3">
      <c r="A55" s="37" t="s">
        <v>32</v>
      </c>
      <c r="B55" s="34"/>
      <c r="I55" s="9">
        <f>SUM(I53:I54)</f>
        <v>1991334</v>
      </c>
      <c r="J55" s="7"/>
      <c r="K55" s="9">
        <f>SUM(K53:K54)</f>
        <v>7205501</v>
      </c>
      <c r="L55" s="7"/>
      <c r="M55" s="9">
        <f>SUM(M53:M54)</f>
        <v>-319499</v>
      </c>
      <c r="N55" s="7"/>
      <c r="O55" s="9">
        <f>SUM(O53:O54)</f>
        <v>-319499</v>
      </c>
      <c r="P55" s="7"/>
      <c r="Q55" s="9">
        <f>SUM(Q53:Q54)</f>
        <v>-319499</v>
      </c>
      <c r="R55" s="7"/>
      <c r="S55" s="7"/>
      <c r="T55" s="7"/>
      <c r="U55" s="7"/>
      <c r="V55" s="7"/>
      <c r="W55" s="7"/>
    </row>
    <row r="56" spans="1:23" x14ac:dyDescent="0.3">
      <c r="A56" s="34"/>
      <c r="B56" s="34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15.6" x14ac:dyDescent="0.3">
      <c r="A57" s="37" t="s">
        <v>50</v>
      </c>
      <c r="B57" s="34"/>
      <c r="I57" s="14">
        <f>I26+I35+I49+I55</f>
        <v>68834</v>
      </c>
      <c r="J57" s="7"/>
      <c r="K57" s="14">
        <f>K26+K35+K49+K55</f>
        <v>-177874</v>
      </c>
      <c r="L57" s="7"/>
      <c r="M57" s="14">
        <f>M26+M35+M49+M55</f>
        <v>-173625.25</v>
      </c>
      <c r="N57" s="7"/>
      <c r="O57" s="14">
        <f>O26+O35+O49+O55</f>
        <v>-169249.03749999963</v>
      </c>
      <c r="P57" s="7"/>
      <c r="Q57" s="14">
        <f>Q26+Q35+Q49+Q55</f>
        <v>-164741.5386250008</v>
      </c>
      <c r="R57" s="7"/>
      <c r="S57" s="7"/>
      <c r="T57" s="7"/>
      <c r="U57" s="7"/>
      <c r="V57" s="7"/>
      <c r="W57" s="7"/>
    </row>
    <row r="58" spans="1:23" ht="15.6" x14ac:dyDescent="0.3">
      <c r="A58" s="37"/>
      <c r="B58" s="34"/>
      <c r="I58" s="14"/>
      <c r="J58" s="7"/>
      <c r="K58" s="14"/>
      <c r="L58" s="7"/>
      <c r="M58" s="14"/>
      <c r="N58" s="7"/>
      <c r="O58" s="14"/>
      <c r="P58" s="7"/>
      <c r="Q58" s="14"/>
      <c r="R58" s="7"/>
      <c r="S58" s="7"/>
      <c r="T58" s="7"/>
      <c r="U58" s="7"/>
      <c r="V58" s="7"/>
      <c r="W58" s="7"/>
    </row>
    <row r="59" spans="1:23" x14ac:dyDescent="0.3">
      <c r="A59" s="34"/>
      <c r="B59" s="34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s="21" customFormat="1" ht="15.6" x14ac:dyDescent="0.3">
      <c r="A60" s="36" t="s">
        <v>18</v>
      </c>
      <c r="B60" s="37"/>
      <c r="R60" s="14"/>
      <c r="S60" s="14"/>
      <c r="T60" s="14"/>
      <c r="U60" s="14"/>
      <c r="V60" s="14"/>
      <c r="W60" s="14"/>
    </row>
    <row r="61" spans="1:23" s="21" customFormat="1" ht="15.6" x14ac:dyDescent="0.3">
      <c r="A61" s="36"/>
      <c r="B61" s="37" t="s">
        <v>47</v>
      </c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1:23" s="21" customFormat="1" ht="15.6" x14ac:dyDescent="0.3">
      <c r="A62" s="36"/>
      <c r="B62" s="37"/>
      <c r="C62" s="39" t="s">
        <v>22</v>
      </c>
      <c r="I62" s="14">
        <v>605921</v>
      </c>
      <c r="J62" s="14"/>
      <c r="K62" s="14">
        <f>I65</f>
        <v>674755</v>
      </c>
      <c r="L62" s="14"/>
      <c r="M62" s="14">
        <f>K65</f>
        <v>496881</v>
      </c>
      <c r="N62" s="14"/>
      <c r="O62" s="14">
        <f>M65</f>
        <v>323255.75</v>
      </c>
      <c r="P62" s="14"/>
      <c r="Q62" s="14">
        <f>O65</f>
        <v>154006.71250000037</v>
      </c>
      <c r="R62" s="14"/>
      <c r="S62" s="14"/>
      <c r="T62" s="14"/>
      <c r="U62" s="14"/>
      <c r="V62" s="14"/>
      <c r="W62" s="14"/>
    </row>
    <row r="63" spans="1:23" s="21" customFormat="1" ht="15.6" x14ac:dyDescent="0.3">
      <c r="A63" s="36"/>
      <c r="B63" s="37"/>
      <c r="C63" s="39" t="s">
        <v>33</v>
      </c>
      <c r="I63" s="14">
        <v>0</v>
      </c>
      <c r="J63" s="14"/>
      <c r="K63" s="14">
        <v>0</v>
      </c>
      <c r="L63" s="14"/>
      <c r="M63" s="14">
        <v>0</v>
      </c>
      <c r="N63" s="14"/>
      <c r="O63" s="14">
        <v>0</v>
      </c>
      <c r="P63" s="14"/>
      <c r="Q63" s="14">
        <v>0</v>
      </c>
      <c r="R63" s="14"/>
      <c r="S63" s="14"/>
      <c r="T63" s="14"/>
      <c r="U63" s="14"/>
      <c r="V63" s="14"/>
      <c r="W63" s="14"/>
    </row>
    <row r="64" spans="1:23" s="21" customFormat="1" ht="15.6" x14ac:dyDescent="0.3">
      <c r="A64" s="36"/>
      <c r="B64" s="37"/>
      <c r="C64" s="39" t="s">
        <v>48</v>
      </c>
      <c r="I64" s="13">
        <f>I57</f>
        <v>68834</v>
      </c>
      <c r="J64" s="14"/>
      <c r="K64" s="14">
        <f>K57</f>
        <v>-177874</v>
      </c>
      <c r="L64" s="14"/>
      <c r="M64" s="14">
        <f>M57</f>
        <v>-173625.25</v>
      </c>
      <c r="N64" s="14"/>
      <c r="O64" s="14">
        <f>O57</f>
        <v>-169249.03749999963</v>
      </c>
      <c r="P64" s="14"/>
      <c r="Q64" s="14">
        <f>Q57</f>
        <v>-164741.5386250008</v>
      </c>
      <c r="R64" s="14"/>
      <c r="S64" s="14"/>
      <c r="T64" s="14"/>
      <c r="U64" s="14"/>
      <c r="V64" s="14"/>
      <c r="W64" s="14"/>
    </row>
    <row r="65" spans="1:23" s="21" customFormat="1" ht="16.2" thickBot="1" x14ac:dyDescent="0.35">
      <c r="A65" s="37" t="s">
        <v>21</v>
      </c>
      <c r="B65" s="37"/>
      <c r="I65" s="15">
        <f>SUM(I62:I64)</f>
        <v>674755</v>
      </c>
      <c r="J65" s="14"/>
      <c r="K65" s="15">
        <f>SUM(K62:K64)</f>
        <v>496881</v>
      </c>
      <c r="L65" s="14"/>
      <c r="M65" s="15">
        <f>SUM(M62:M64)</f>
        <v>323255.75</v>
      </c>
      <c r="N65" s="14"/>
      <c r="O65" s="15">
        <f>SUM(O62:O64)</f>
        <v>154006.71250000037</v>
      </c>
      <c r="P65" s="14"/>
      <c r="Q65" s="15">
        <f>SUM(Q62:Q64)</f>
        <v>-10734.826125000429</v>
      </c>
      <c r="R65" s="14"/>
      <c r="S65" s="14"/>
      <c r="T65" s="14"/>
      <c r="U65" s="14"/>
      <c r="V65" s="14"/>
      <c r="W65" s="14"/>
    </row>
    <row r="66" spans="1:23" ht="15" thickTop="1" x14ac:dyDescent="0.3">
      <c r="A66" s="34"/>
      <c r="B66" s="34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x14ac:dyDescent="0.3">
      <c r="A67" s="34"/>
      <c r="B67" s="38" t="s">
        <v>44</v>
      </c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spans="1:23" x14ac:dyDescent="0.3"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x14ac:dyDescent="0.3"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 spans="1:23" x14ac:dyDescent="0.3"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spans="1:23" x14ac:dyDescent="0.3"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 spans="1:23" x14ac:dyDescent="0.3"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spans="1:23" x14ac:dyDescent="0.3"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spans="1:23" x14ac:dyDescent="0.3"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 spans="1:23" x14ac:dyDescent="0.3"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 spans="1:23" x14ac:dyDescent="0.3"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 spans="1:23" x14ac:dyDescent="0.3"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spans="1:23" x14ac:dyDescent="0.3"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spans="1:23" x14ac:dyDescent="0.3"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spans="1:23" x14ac:dyDescent="0.3"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spans="9:23" x14ac:dyDescent="0.3"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 spans="9:23" x14ac:dyDescent="0.3"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spans="9:23" x14ac:dyDescent="0.3"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9:23" x14ac:dyDescent="0.3"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spans="9:23" x14ac:dyDescent="0.3"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 spans="9:23" x14ac:dyDescent="0.3"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spans="9:23" x14ac:dyDescent="0.3"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9:23" x14ac:dyDescent="0.3"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 spans="9:23" x14ac:dyDescent="0.3"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 spans="9:23" x14ac:dyDescent="0.3"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spans="9:23" x14ac:dyDescent="0.3"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spans="9:23" x14ac:dyDescent="0.3"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spans="9:23" x14ac:dyDescent="0.3"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spans="9:23" x14ac:dyDescent="0.3"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spans="9:23" x14ac:dyDescent="0.3"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spans="9:23" x14ac:dyDescent="0.3"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spans="9:23" x14ac:dyDescent="0.3"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spans="9:23" x14ac:dyDescent="0.3"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spans="9:23" x14ac:dyDescent="0.3"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spans="9:23" x14ac:dyDescent="0.3"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spans="9:23" x14ac:dyDescent="0.3"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spans="9:23" x14ac:dyDescent="0.3"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spans="9:23" x14ac:dyDescent="0.3"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9:23" x14ac:dyDescent="0.3"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spans="9:23" x14ac:dyDescent="0.3"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spans="9:23" x14ac:dyDescent="0.3"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spans="9:23" x14ac:dyDescent="0.3"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spans="9:23" x14ac:dyDescent="0.3"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9:23" x14ac:dyDescent="0.3"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spans="9:23" x14ac:dyDescent="0.3"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 spans="9:23" x14ac:dyDescent="0.3"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</sheetData>
  <sortState ref="A28:W31">
    <sortCondition descending="1" ref="I28:I31"/>
  </sortState>
  <pageMargins left="0.70866141732283472" right="0.70866141732283472" top="0.74803149606299213" bottom="0.74803149606299213" header="0.31496062992125984" footer="0.31496062992125984"/>
  <pageSetup scale="68" fitToHeight="0" orientation="landscape" r:id="rId1"/>
  <headerFooter>
    <oddFooter>&amp;L______ Nation Five-Year Financial Plan&amp;CPage &amp;P of &amp;N&amp;R&amp;D</oddFooter>
  </headerFooter>
  <rowBreaks count="1" manualBreakCount="1">
    <brk id="3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8"/>
  <sheetViews>
    <sheetView tabSelected="1" workbookViewId="0">
      <selection activeCell="I8" sqref="I8"/>
    </sheetView>
  </sheetViews>
  <sheetFormatPr baseColWidth="10" defaultColWidth="8.88671875" defaultRowHeight="14.4" x14ac:dyDescent="0.3"/>
  <cols>
    <col min="1" max="1" width="3.88671875" style="2" customWidth="1"/>
    <col min="2" max="7" width="8.88671875" style="2"/>
    <col min="8" max="8" width="16.21875" style="2" customWidth="1"/>
    <col min="9" max="9" width="13.33203125" style="2" bestFit="1" customWidth="1"/>
    <col min="10" max="10" width="8.88671875" style="2"/>
    <col min="11" max="11" width="13.33203125" style="2" bestFit="1" customWidth="1"/>
    <col min="12" max="12" width="8.88671875" style="2"/>
    <col min="13" max="13" width="13.33203125" style="2" bestFit="1" customWidth="1"/>
    <col min="14" max="14" width="8.88671875" style="2"/>
    <col min="15" max="15" width="13.33203125" style="2" bestFit="1" customWidth="1"/>
    <col min="16" max="16" width="8.88671875" style="2"/>
    <col min="17" max="17" width="13.33203125" style="2" bestFit="1" customWidth="1"/>
    <col min="18" max="16384" width="8.88671875" style="2"/>
  </cols>
  <sheetData>
    <row r="1" spans="1:23" ht="18" x14ac:dyDescent="0.35">
      <c r="A1" s="5" t="s">
        <v>1</v>
      </c>
    </row>
    <row r="2" spans="1:23" ht="18" x14ac:dyDescent="0.35">
      <c r="A2" s="5" t="s">
        <v>2</v>
      </c>
    </row>
    <row r="3" spans="1:23" ht="8.25" customHeight="1" x14ac:dyDescent="0.35">
      <c r="A3" s="5"/>
    </row>
    <row r="4" spans="1:23" ht="18" x14ac:dyDescent="0.35">
      <c r="A4" s="5" t="s">
        <v>17</v>
      </c>
    </row>
    <row r="5" spans="1:23" ht="15.6" x14ac:dyDescent="0.3">
      <c r="I5" s="6">
        <v>2018</v>
      </c>
      <c r="K5" s="6">
        <f>I5+1</f>
        <v>2019</v>
      </c>
      <c r="M5" s="6">
        <f>K5+1</f>
        <v>2020</v>
      </c>
      <c r="O5" s="6">
        <f>M5+1</f>
        <v>2021</v>
      </c>
      <c r="Q5" s="6">
        <f>O5+1</f>
        <v>2022</v>
      </c>
    </row>
    <row r="6" spans="1:23" ht="15.6" x14ac:dyDescent="0.3">
      <c r="A6" s="3" t="s">
        <v>28</v>
      </c>
    </row>
    <row r="7" spans="1:23" x14ac:dyDescent="0.3">
      <c r="B7" s="1" t="s">
        <v>27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x14ac:dyDescent="0.3">
      <c r="C8" s="2" t="s">
        <v>24</v>
      </c>
      <c r="I8" s="7">
        <v>2000000</v>
      </c>
      <c r="J8" s="7"/>
      <c r="K8" s="7">
        <f>I8*1.03</f>
        <v>2060000</v>
      </c>
      <c r="L8" s="7"/>
      <c r="M8" s="7">
        <f>K8*1.03</f>
        <v>2121800</v>
      </c>
      <c r="N8" s="7"/>
      <c r="O8" s="7">
        <f>M8*1.03</f>
        <v>2185454</v>
      </c>
      <c r="P8" s="7"/>
      <c r="Q8" s="7">
        <f>O8*1.03</f>
        <v>2251017.62</v>
      </c>
      <c r="R8" s="7"/>
      <c r="S8" s="7"/>
      <c r="T8" s="7"/>
      <c r="U8" s="7"/>
      <c r="V8" s="7"/>
      <c r="W8" s="7"/>
    </row>
    <row r="9" spans="1:23" x14ac:dyDescent="0.3">
      <c r="C9" s="2" t="s">
        <v>25</v>
      </c>
      <c r="I9" s="7">
        <v>320000</v>
      </c>
      <c r="J9" s="7"/>
      <c r="K9" s="7">
        <f t="shared" ref="K9:Q12" si="0">I9*1.03</f>
        <v>329600</v>
      </c>
      <c r="L9" s="7"/>
      <c r="M9" s="7">
        <f t="shared" si="0"/>
        <v>339488</v>
      </c>
      <c r="N9" s="7"/>
      <c r="O9" s="7">
        <f t="shared" si="0"/>
        <v>349672.64</v>
      </c>
      <c r="P9" s="7"/>
      <c r="Q9" s="7">
        <f t="shared" si="0"/>
        <v>360162.81920000003</v>
      </c>
      <c r="R9" s="7"/>
      <c r="S9" s="7"/>
      <c r="T9" s="7"/>
      <c r="U9" s="7"/>
      <c r="V9" s="7"/>
      <c r="W9" s="7"/>
    </row>
    <row r="10" spans="1:23" x14ac:dyDescent="0.3">
      <c r="C10" s="2" t="s">
        <v>23</v>
      </c>
      <c r="I10" s="7">
        <v>185000</v>
      </c>
      <c r="J10" s="7"/>
      <c r="K10" s="7">
        <f t="shared" si="0"/>
        <v>190550</v>
      </c>
      <c r="L10" s="7"/>
      <c r="M10" s="7">
        <f t="shared" si="0"/>
        <v>196266.5</v>
      </c>
      <c r="N10" s="7"/>
      <c r="O10" s="7">
        <f t="shared" si="0"/>
        <v>202154.495</v>
      </c>
      <c r="P10" s="7"/>
      <c r="Q10" s="7">
        <f t="shared" si="0"/>
        <v>208219.12985</v>
      </c>
      <c r="R10" s="7"/>
      <c r="S10" s="7"/>
      <c r="T10" s="7"/>
      <c r="U10" s="7"/>
      <c r="V10" s="7"/>
      <c r="W10" s="7"/>
    </row>
    <row r="11" spans="1:23" x14ac:dyDescent="0.3">
      <c r="C11" s="2" t="s">
        <v>29</v>
      </c>
      <c r="I11" s="7">
        <v>60000</v>
      </c>
      <c r="J11" s="7"/>
      <c r="K11" s="7">
        <f t="shared" si="0"/>
        <v>61800</v>
      </c>
      <c r="L11" s="7"/>
      <c r="M11" s="7">
        <f t="shared" si="0"/>
        <v>63654</v>
      </c>
      <c r="N11" s="7"/>
      <c r="O11" s="7">
        <f t="shared" si="0"/>
        <v>65563.62</v>
      </c>
      <c r="P11" s="7"/>
      <c r="Q11" s="7">
        <f t="shared" si="0"/>
        <v>67530.528599999991</v>
      </c>
      <c r="R11" s="7"/>
      <c r="S11" s="7"/>
      <c r="T11" s="7"/>
      <c r="U11" s="7"/>
      <c r="V11" s="7"/>
      <c r="W11" s="7"/>
    </row>
    <row r="12" spans="1:23" x14ac:dyDescent="0.3">
      <c r="C12" s="2" t="s">
        <v>38</v>
      </c>
      <c r="I12" s="7">
        <v>7500</v>
      </c>
      <c r="J12" s="7"/>
      <c r="K12" s="7">
        <f t="shared" si="0"/>
        <v>7725</v>
      </c>
      <c r="L12" s="7"/>
      <c r="M12" s="7">
        <f t="shared" si="0"/>
        <v>7956.75</v>
      </c>
      <c r="N12" s="7"/>
      <c r="O12" s="7">
        <f t="shared" si="0"/>
        <v>8195.4524999999994</v>
      </c>
      <c r="P12" s="7"/>
      <c r="Q12" s="7">
        <f t="shared" si="0"/>
        <v>8441.3160749999988</v>
      </c>
      <c r="R12" s="7"/>
      <c r="S12" s="7"/>
      <c r="T12" s="7"/>
      <c r="U12" s="7"/>
      <c r="V12" s="7"/>
      <c r="W12" s="7"/>
    </row>
    <row r="13" spans="1:23" x14ac:dyDescent="0.3">
      <c r="I13" s="8">
        <f>SUM(I8:I12)</f>
        <v>2572500</v>
      </c>
      <c r="J13" s="7"/>
      <c r="K13" s="8">
        <f>SUM(K8:K12)</f>
        <v>2649675</v>
      </c>
      <c r="L13" s="7"/>
      <c r="M13" s="8">
        <f>SUM(M8:M12)</f>
        <v>2729165.25</v>
      </c>
      <c r="N13" s="7"/>
      <c r="O13" s="8">
        <f>SUM(O8:O12)</f>
        <v>2811040.2075000005</v>
      </c>
      <c r="P13" s="7"/>
      <c r="Q13" s="8">
        <f>SUM(Q8:Q12)</f>
        <v>2895371.4137249999</v>
      </c>
      <c r="R13" s="7"/>
      <c r="S13" s="7"/>
      <c r="T13" s="7"/>
      <c r="U13" s="7"/>
      <c r="V13" s="7"/>
      <c r="W13" s="7"/>
    </row>
    <row r="14" spans="1:23" x14ac:dyDescent="0.3">
      <c r="B14" s="1" t="s">
        <v>26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x14ac:dyDescent="0.3">
      <c r="C15" s="2" t="s">
        <v>0</v>
      </c>
      <c r="I15" s="7">
        <v>-250000</v>
      </c>
      <c r="J15" s="7"/>
      <c r="K15" s="7">
        <f>I15*1.03</f>
        <v>-257500</v>
      </c>
      <c r="L15" s="7"/>
      <c r="M15" s="7">
        <f>K15*1.03</f>
        <v>-265225</v>
      </c>
      <c r="N15" s="7"/>
      <c r="O15" s="7">
        <f>M15*1.03</f>
        <v>-273181.75</v>
      </c>
      <c r="P15" s="7"/>
      <c r="Q15" s="7">
        <f>O15*1.03</f>
        <v>-281377.20250000001</v>
      </c>
      <c r="R15" s="7"/>
      <c r="S15" s="7"/>
      <c r="T15" s="7"/>
      <c r="U15" s="7"/>
      <c r="V15" s="7"/>
      <c r="W15" s="7"/>
    </row>
    <row r="16" spans="1:23" x14ac:dyDescent="0.3">
      <c r="C16" s="2" t="s">
        <v>3</v>
      </c>
      <c r="I16" s="7">
        <v>-150000</v>
      </c>
      <c r="J16" s="7"/>
      <c r="K16" s="7">
        <f t="shared" ref="K16:Q23" si="1">I16*1.03</f>
        <v>-154500</v>
      </c>
      <c r="L16" s="7"/>
      <c r="M16" s="7">
        <f t="shared" si="1"/>
        <v>-159135</v>
      </c>
      <c r="N16" s="7"/>
      <c r="O16" s="7">
        <f t="shared" si="1"/>
        <v>-163909.05000000002</v>
      </c>
      <c r="P16" s="7"/>
      <c r="Q16" s="7">
        <f t="shared" si="1"/>
        <v>-168826.32150000002</v>
      </c>
      <c r="R16" s="7"/>
      <c r="S16" s="7"/>
      <c r="T16" s="7"/>
      <c r="U16" s="7"/>
      <c r="V16" s="7"/>
      <c r="W16" s="7"/>
    </row>
    <row r="17" spans="1:23" x14ac:dyDescent="0.3">
      <c r="C17" s="2" t="s">
        <v>4</v>
      </c>
      <c r="I17" s="7">
        <v>-580000</v>
      </c>
      <c r="J17" s="7"/>
      <c r="K17" s="7">
        <f t="shared" si="1"/>
        <v>-597400</v>
      </c>
      <c r="L17" s="7"/>
      <c r="M17" s="7">
        <f t="shared" si="1"/>
        <v>-615322</v>
      </c>
      <c r="N17" s="7"/>
      <c r="O17" s="7">
        <f t="shared" si="1"/>
        <v>-633781.66</v>
      </c>
      <c r="P17" s="7"/>
      <c r="Q17" s="7">
        <f t="shared" si="1"/>
        <v>-652795.10980000009</v>
      </c>
      <c r="R17" s="7"/>
      <c r="S17" s="7"/>
      <c r="T17" s="7"/>
      <c r="U17" s="7"/>
      <c r="V17" s="7"/>
      <c r="W17" s="7"/>
    </row>
    <row r="18" spans="1:23" x14ac:dyDescent="0.3">
      <c r="C18" s="2" t="s">
        <v>5</v>
      </c>
      <c r="I18" s="7">
        <v>-150000</v>
      </c>
      <c r="J18" s="7"/>
      <c r="K18" s="7">
        <f t="shared" si="1"/>
        <v>-154500</v>
      </c>
      <c r="L18" s="7"/>
      <c r="M18" s="7">
        <f t="shared" si="1"/>
        <v>-159135</v>
      </c>
      <c r="N18" s="7"/>
      <c r="O18" s="7">
        <f t="shared" si="1"/>
        <v>-163909.05000000002</v>
      </c>
      <c r="P18" s="7"/>
      <c r="Q18" s="7">
        <f t="shared" si="1"/>
        <v>-168826.32150000002</v>
      </c>
      <c r="R18" s="7"/>
      <c r="S18" s="7"/>
      <c r="T18" s="7"/>
      <c r="U18" s="7"/>
      <c r="V18" s="7"/>
      <c r="W18" s="7"/>
    </row>
    <row r="19" spans="1:23" x14ac:dyDescent="0.3">
      <c r="C19" s="2" t="s">
        <v>42</v>
      </c>
      <c r="I19" s="7">
        <v>-400000</v>
      </c>
      <c r="J19" s="7"/>
      <c r="K19" s="7">
        <f t="shared" si="1"/>
        <v>-412000</v>
      </c>
      <c r="L19" s="7"/>
      <c r="M19" s="7">
        <f t="shared" si="1"/>
        <v>-424360</v>
      </c>
      <c r="N19" s="7"/>
      <c r="O19" s="7">
        <f t="shared" si="1"/>
        <v>-437090.8</v>
      </c>
      <c r="P19" s="7"/>
      <c r="Q19" s="7">
        <f t="shared" si="1"/>
        <v>-450203.52399999998</v>
      </c>
      <c r="R19" s="7"/>
      <c r="S19" s="7"/>
      <c r="T19" s="7"/>
      <c r="U19" s="7"/>
      <c r="V19" s="7"/>
      <c r="W19" s="7"/>
    </row>
    <row r="20" spans="1:23" x14ac:dyDescent="0.3">
      <c r="C20" s="2" t="s">
        <v>37</v>
      </c>
      <c r="I20" s="7">
        <v>-50000</v>
      </c>
      <c r="J20" s="7"/>
      <c r="K20" s="7">
        <f t="shared" si="1"/>
        <v>-51500</v>
      </c>
      <c r="L20" s="7"/>
      <c r="M20" s="7">
        <f t="shared" si="1"/>
        <v>-53045</v>
      </c>
      <c r="N20" s="7"/>
      <c r="O20" s="7">
        <f t="shared" si="1"/>
        <v>-54636.35</v>
      </c>
      <c r="P20" s="7"/>
      <c r="Q20" s="7">
        <f t="shared" si="1"/>
        <v>-56275.440499999997</v>
      </c>
      <c r="R20" s="7"/>
      <c r="S20" s="7"/>
      <c r="T20" s="7"/>
      <c r="U20" s="7"/>
      <c r="V20" s="7"/>
      <c r="W20" s="7"/>
    </row>
    <row r="21" spans="1:23" x14ac:dyDescent="0.3">
      <c r="C21" s="2" t="s">
        <v>6</v>
      </c>
      <c r="I21" s="7">
        <v>-350000</v>
      </c>
      <c r="J21" s="7"/>
      <c r="K21" s="7">
        <f t="shared" si="1"/>
        <v>-360500</v>
      </c>
      <c r="L21" s="7"/>
      <c r="M21" s="7">
        <f t="shared" si="1"/>
        <v>-371315</v>
      </c>
      <c r="N21" s="7"/>
      <c r="O21" s="7">
        <f t="shared" si="1"/>
        <v>-382454.45</v>
      </c>
      <c r="P21" s="7"/>
      <c r="Q21" s="7">
        <f t="shared" si="1"/>
        <v>-393928.08350000001</v>
      </c>
      <c r="R21" s="7"/>
      <c r="S21" s="7"/>
      <c r="T21" s="7"/>
      <c r="U21" s="7"/>
      <c r="V21" s="7"/>
      <c r="W21" s="7"/>
    </row>
    <row r="22" spans="1:23" x14ac:dyDescent="0.3">
      <c r="C22" s="2" t="s">
        <v>7</v>
      </c>
      <c r="I22" s="7">
        <v>-430000</v>
      </c>
      <c r="J22" s="7"/>
      <c r="K22" s="7">
        <f t="shared" si="1"/>
        <v>-442900</v>
      </c>
      <c r="L22" s="7"/>
      <c r="M22" s="7">
        <f t="shared" si="1"/>
        <v>-456187</v>
      </c>
      <c r="N22" s="7"/>
      <c r="O22" s="7">
        <f t="shared" si="1"/>
        <v>-469872.61</v>
      </c>
      <c r="P22" s="7"/>
      <c r="Q22" s="7">
        <f t="shared" si="1"/>
        <v>-483968.78830000001</v>
      </c>
      <c r="R22" s="7"/>
      <c r="S22" s="7"/>
      <c r="T22" s="7"/>
      <c r="U22" s="7"/>
      <c r="V22" s="7"/>
      <c r="W22" s="7"/>
    </row>
    <row r="23" spans="1:23" x14ac:dyDescent="0.3">
      <c r="C23" s="2" t="s">
        <v>8</v>
      </c>
      <c r="I23" s="7">
        <v>-200000</v>
      </c>
      <c r="J23" s="7"/>
      <c r="K23" s="7">
        <f t="shared" si="1"/>
        <v>-206000</v>
      </c>
      <c r="L23" s="7"/>
      <c r="M23" s="7">
        <f t="shared" si="1"/>
        <v>-212180</v>
      </c>
      <c r="N23" s="7"/>
      <c r="O23" s="7">
        <f t="shared" si="1"/>
        <v>-218545.4</v>
      </c>
      <c r="P23" s="7"/>
      <c r="Q23" s="7">
        <f t="shared" si="1"/>
        <v>-225101.76199999999</v>
      </c>
      <c r="R23" s="7"/>
      <c r="S23" s="7"/>
      <c r="T23" s="7"/>
      <c r="U23" s="7"/>
      <c r="V23" s="7"/>
      <c r="W23" s="7"/>
    </row>
    <row r="24" spans="1:23" x14ac:dyDescent="0.3">
      <c r="I24" s="8">
        <f>SUM(I15:I23)</f>
        <v>-2560000</v>
      </c>
      <c r="J24" s="7"/>
      <c r="K24" s="8">
        <f>SUM(K15:K23)</f>
        <v>-2636800</v>
      </c>
      <c r="L24" s="7"/>
      <c r="M24" s="8">
        <f>SUM(M15:M23)</f>
        <v>-2715904</v>
      </c>
      <c r="N24" s="7"/>
      <c r="O24" s="8">
        <f>SUM(O15:O23)</f>
        <v>-2797381.12</v>
      </c>
      <c r="P24" s="7"/>
      <c r="Q24" s="8">
        <f>SUM(Q15:Q23)</f>
        <v>-2881302.5536000007</v>
      </c>
      <c r="R24" s="7"/>
      <c r="S24" s="7"/>
      <c r="T24" s="7"/>
      <c r="U24" s="7"/>
      <c r="V24" s="7"/>
      <c r="W24" s="7"/>
    </row>
    <row r="25" spans="1:23" x14ac:dyDescent="0.3"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15.6" x14ac:dyDescent="0.3">
      <c r="A26" s="4" t="s">
        <v>34</v>
      </c>
      <c r="I26" s="9">
        <f>I13+I24</f>
        <v>12500</v>
      </c>
      <c r="J26" s="7"/>
      <c r="K26" s="9">
        <f>K13+K24</f>
        <v>12875</v>
      </c>
      <c r="L26" s="7"/>
      <c r="M26" s="9">
        <f>M13+M24</f>
        <v>13261.25</v>
      </c>
      <c r="N26" s="7"/>
      <c r="O26" s="9">
        <f>O13+O24</f>
        <v>13659.087500000373</v>
      </c>
      <c r="P26" s="7"/>
      <c r="Q26" s="9">
        <f>Q13+Q24</f>
        <v>14068.860124999192</v>
      </c>
      <c r="R26" s="7"/>
      <c r="S26" s="7"/>
      <c r="T26" s="7"/>
      <c r="U26" s="7"/>
      <c r="V26" s="7"/>
      <c r="W26" s="7"/>
    </row>
    <row r="27" spans="1:23" ht="15.6" x14ac:dyDescent="0.3">
      <c r="A27" s="4"/>
      <c r="I27" s="10"/>
      <c r="J27" s="7"/>
      <c r="K27" s="10"/>
      <c r="L27" s="7"/>
      <c r="M27" s="10"/>
      <c r="N27" s="7"/>
      <c r="O27" s="10"/>
      <c r="P27" s="7"/>
      <c r="Q27" s="10"/>
      <c r="R27" s="7"/>
      <c r="S27" s="7"/>
      <c r="T27" s="7"/>
      <c r="U27" s="7"/>
      <c r="V27" s="7"/>
      <c r="W27" s="7"/>
    </row>
    <row r="28" spans="1:23" x14ac:dyDescent="0.3"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15.6" x14ac:dyDescent="0.3">
      <c r="A29" s="3" t="s">
        <v>9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x14ac:dyDescent="0.3">
      <c r="B30" s="1" t="s">
        <v>46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x14ac:dyDescent="0.3">
      <c r="C31" s="2" t="s">
        <v>30</v>
      </c>
      <c r="I31" s="7">
        <v>70000</v>
      </c>
      <c r="J31" s="7"/>
      <c r="K31" s="7">
        <f>I31*1.03</f>
        <v>72100</v>
      </c>
      <c r="L31" s="7"/>
      <c r="M31" s="7">
        <f>K31*1.03</f>
        <v>74263</v>
      </c>
      <c r="N31" s="7"/>
      <c r="O31" s="7">
        <f>M31*1.03</f>
        <v>76490.89</v>
      </c>
      <c r="P31" s="7"/>
      <c r="Q31" s="7">
        <f>O31*1.03</f>
        <v>78785.616699999999</v>
      </c>
      <c r="R31" s="7"/>
      <c r="S31" s="7"/>
      <c r="T31" s="7"/>
      <c r="U31" s="7"/>
      <c r="V31" s="7"/>
      <c r="W31" s="7"/>
    </row>
    <row r="32" spans="1:23" x14ac:dyDescent="0.3">
      <c r="C32" s="2" t="s">
        <v>39</v>
      </c>
      <c r="I32" s="7">
        <v>25000</v>
      </c>
      <c r="J32" s="7"/>
      <c r="K32" s="7">
        <f t="shared" ref="K32:Q34" si="2">I32*1.03</f>
        <v>25750</v>
      </c>
      <c r="L32" s="7"/>
      <c r="M32" s="7">
        <f t="shared" si="2"/>
        <v>26522.5</v>
      </c>
      <c r="N32" s="7"/>
      <c r="O32" s="7">
        <f t="shared" si="2"/>
        <v>27318.174999999999</v>
      </c>
      <c r="P32" s="7"/>
      <c r="Q32" s="7">
        <f t="shared" si="2"/>
        <v>28137.720249999998</v>
      </c>
      <c r="R32" s="7"/>
      <c r="S32" s="7"/>
      <c r="T32" s="7"/>
      <c r="U32" s="7"/>
      <c r="V32" s="7"/>
      <c r="W32" s="7"/>
    </row>
    <row r="33" spans="1:23" x14ac:dyDescent="0.3">
      <c r="C33" s="2" t="s">
        <v>31</v>
      </c>
      <c r="I33" s="7">
        <v>20000</v>
      </c>
      <c r="J33" s="7"/>
      <c r="K33" s="7">
        <f t="shared" si="2"/>
        <v>20600</v>
      </c>
      <c r="L33" s="7"/>
      <c r="M33" s="7">
        <f t="shared" si="2"/>
        <v>21218</v>
      </c>
      <c r="N33" s="7"/>
      <c r="O33" s="7">
        <f t="shared" si="2"/>
        <v>21854.54</v>
      </c>
      <c r="P33" s="7"/>
      <c r="Q33" s="7">
        <f t="shared" si="2"/>
        <v>22510.176200000002</v>
      </c>
      <c r="R33" s="7"/>
      <c r="S33" s="7"/>
      <c r="T33" s="7"/>
      <c r="U33" s="7"/>
      <c r="V33" s="7"/>
      <c r="W33" s="7"/>
    </row>
    <row r="34" spans="1:23" x14ac:dyDescent="0.3">
      <c r="C34" s="2" t="s">
        <v>40</v>
      </c>
      <c r="I34" s="7">
        <v>10000</v>
      </c>
      <c r="J34" s="7"/>
      <c r="K34" s="7">
        <f t="shared" si="2"/>
        <v>10300</v>
      </c>
      <c r="L34" s="7"/>
      <c r="M34" s="7">
        <f t="shared" si="2"/>
        <v>10609</v>
      </c>
      <c r="N34" s="7"/>
      <c r="O34" s="7">
        <f t="shared" si="2"/>
        <v>10927.27</v>
      </c>
      <c r="P34" s="7"/>
      <c r="Q34" s="7">
        <f t="shared" si="2"/>
        <v>11255.088100000001</v>
      </c>
      <c r="R34" s="7"/>
      <c r="S34" s="7"/>
      <c r="T34" s="7"/>
      <c r="U34" s="7"/>
      <c r="V34" s="7"/>
      <c r="W34" s="7"/>
    </row>
    <row r="35" spans="1:23" ht="15.6" x14ac:dyDescent="0.3">
      <c r="A35" s="4" t="s">
        <v>36</v>
      </c>
      <c r="I35" s="9">
        <f>SUM(I31:I34)</f>
        <v>125000</v>
      </c>
      <c r="J35" s="7"/>
      <c r="K35" s="9">
        <f>SUM(K31:K34)</f>
        <v>128750</v>
      </c>
      <c r="L35" s="7"/>
      <c r="M35" s="9">
        <f>SUM(M31:M34)</f>
        <v>132612.5</v>
      </c>
      <c r="N35" s="7"/>
      <c r="O35" s="9">
        <f>SUM(O31:O34)</f>
        <v>136590.875</v>
      </c>
      <c r="P35" s="7"/>
      <c r="Q35" s="9">
        <f>SUM(Q31:Q34)</f>
        <v>140688.60125000001</v>
      </c>
      <c r="R35" s="7"/>
      <c r="S35" s="7"/>
      <c r="T35" s="7"/>
      <c r="U35" s="7"/>
      <c r="V35" s="7"/>
      <c r="W35" s="7"/>
    </row>
    <row r="36" spans="1:23" ht="15.6" x14ac:dyDescent="0.3">
      <c r="A36" s="4"/>
      <c r="I36" s="10"/>
      <c r="J36" s="7"/>
      <c r="K36" s="10"/>
      <c r="L36" s="7"/>
      <c r="M36" s="10"/>
      <c r="N36" s="7"/>
      <c r="O36" s="10"/>
      <c r="P36" s="7"/>
      <c r="Q36" s="10"/>
      <c r="R36" s="7"/>
      <c r="S36" s="7"/>
      <c r="T36" s="7"/>
      <c r="U36" s="7"/>
      <c r="V36" s="7"/>
      <c r="W36" s="7"/>
    </row>
    <row r="37" spans="1:23" ht="15.6" x14ac:dyDescent="0.3">
      <c r="A37" s="4"/>
      <c r="I37" s="10"/>
      <c r="J37" s="7"/>
      <c r="K37" s="10"/>
      <c r="L37" s="7"/>
      <c r="M37" s="10"/>
      <c r="N37" s="7"/>
      <c r="O37" s="10"/>
      <c r="P37" s="7"/>
      <c r="Q37" s="10"/>
      <c r="R37" s="7"/>
      <c r="S37" s="7"/>
      <c r="T37" s="7"/>
      <c r="U37" s="7"/>
      <c r="V37" s="7"/>
      <c r="W37" s="7"/>
    </row>
    <row r="38" spans="1:23" ht="15.6" x14ac:dyDescent="0.3">
      <c r="A38" s="3" t="s">
        <v>10</v>
      </c>
      <c r="I38" s="10"/>
      <c r="J38" s="7"/>
      <c r="K38" s="10"/>
      <c r="L38" s="7"/>
      <c r="M38" s="10"/>
      <c r="N38" s="7"/>
      <c r="O38" s="10"/>
      <c r="P38" s="7"/>
      <c r="Q38" s="10"/>
      <c r="R38" s="7"/>
      <c r="S38" s="7"/>
      <c r="T38" s="7"/>
      <c r="U38" s="7"/>
      <c r="V38" s="7"/>
      <c r="W38" s="7"/>
    </row>
    <row r="39" spans="1:23" ht="15.6" x14ac:dyDescent="0.3">
      <c r="A39" s="3"/>
      <c r="B39" s="1" t="s">
        <v>43</v>
      </c>
      <c r="I39" s="10"/>
      <c r="J39" s="7"/>
      <c r="K39" s="10"/>
      <c r="L39" s="7"/>
      <c r="M39" s="10"/>
      <c r="N39" s="7"/>
      <c r="O39" s="10"/>
      <c r="P39" s="7"/>
      <c r="Q39" s="10"/>
      <c r="R39" s="7"/>
      <c r="S39" s="7"/>
      <c r="T39" s="7"/>
      <c r="U39" s="7"/>
      <c r="V39" s="7"/>
      <c r="W39" s="7"/>
    </row>
    <row r="40" spans="1:23" ht="15.6" x14ac:dyDescent="0.3">
      <c r="A40" s="3"/>
      <c r="C40" s="2" t="s">
        <v>41</v>
      </c>
      <c r="I40" s="11">
        <v>500000</v>
      </c>
      <c r="J40" s="12"/>
      <c r="K40" s="11">
        <v>9500000</v>
      </c>
      <c r="L40" s="12"/>
      <c r="M40" s="10"/>
      <c r="N40" s="7"/>
      <c r="O40" s="10"/>
      <c r="P40" s="7"/>
      <c r="Q40" s="10"/>
      <c r="R40" s="7"/>
      <c r="S40" s="7"/>
      <c r="T40" s="7"/>
      <c r="U40" s="7"/>
      <c r="V40" s="7"/>
      <c r="W40" s="7"/>
    </row>
    <row r="41" spans="1:23" ht="15.6" x14ac:dyDescent="0.3">
      <c r="A41" s="3"/>
      <c r="C41" s="2" t="s">
        <v>11</v>
      </c>
      <c r="I41" s="10"/>
      <c r="J41" s="7"/>
      <c r="K41" s="10"/>
      <c r="L41" s="7"/>
      <c r="M41" s="10"/>
      <c r="N41" s="7"/>
      <c r="O41" s="10"/>
      <c r="P41" s="7"/>
      <c r="Q41" s="10"/>
      <c r="R41" s="7"/>
      <c r="S41" s="7"/>
      <c r="T41" s="7"/>
      <c r="U41" s="7"/>
      <c r="V41" s="7"/>
      <c r="W41" s="7"/>
    </row>
    <row r="42" spans="1:23" ht="15.6" x14ac:dyDescent="0.3">
      <c r="A42" s="3"/>
      <c r="C42" s="2" t="s">
        <v>45</v>
      </c>
      <c r="I42" s="10"/>
      <c r="J42" s="7"/>
      <c r="K42" s="10"/>
      <c r="L42" s="7"/>
      <c r="M42" s="10"/>
      <c r="N42" s="7"/>
      <c r="O42" s="10"/>
      <c r="P42" s="7"/>
      <c r="Q42" s="10"/>
      <c r="R42" s="7"/>
      <c r="S42" s="7"/>
      <c r="T42" s="7"/>
      <c r="U42" s="7"/>
      <c r="V42" s="7"/>
      <c r="W42" s="7"/>
    </row>
    <row r="43" spans="1:23" ht="15.6" x14ac:dyDescent="0.3">
      <c r="A43" s="3"/>
      <c r="C43" s="2" t="s">
        <v>12</v>
      </c>
      <c r="I43" s="10"/>
      <c r="J43" s="7"/>
      <c r="K43" s="10"/>
      <c r="L43" s="7"/>
      <c r="M43" s="10"/>
      <c r="N43" s="7"/>
      <c r="O43" s="10"/>
      <c r="P43" s="7"/>
      <c r="Q43" s="10"/>
      <c r="R43" s="7"/>
      <c r="S43" s="7"/>
      <c r="T43" s="7"/>
      <c r="U43" s="7"/>
      <c r="V43" s="7"/>
      <c r="W43" s="7"/>
    </row>
    <row r="44" spans="1:23" ht="15.6" x14ac:dyDescent="0.3">
      <c r="A44" s="3"/>
      <c r="C44" s="2" t="s">
        <v>13</v>
      </c>
      <c r="I44" s="13"/>
      <c r="J44" s="7"/>
      <c r="K44" s="13"/>
      <c r="L44" s="7"/>
      <c r="M44" s="13"/>
      <c r="N44" s="7"/>
      <c r="O44" s="13"/>
      <c r="P44" s="7"/>
      <c r="Q44" s="13"/>
      <c r="R44" s="7"/>
      <c r="S44" s="7"/>
      <c r="T44" s="7"/>
      <c r="U44" s="7"/>
      <c r="V44" s="7"/>
      <c r="W44" s="7"/>
    </row>
    <row r="45" spans="1:23" ht="15.6" x14ac:dyDescent="0.3">
      <c r="A45" s="3"/>
      <c r="I45" s="11">
        <f>SUM(I40:I44)</f>
        <v>500000</v>
      </c>
      <c r="J45" s="12"/>
      <c r="K45" s="11">
        <f>SUM(K40:K44)</f>
        <v>9500000</v>
      </c>
      <c r="L45" s="7"/>
      <c r="M45" s="10">
        <f>SUM(M40:M44)</f>
        <v>0</v>
      </c>
      <c r="N45" s="7"/>
      <c r="O45" s="10">
        <f>SUM(O40:O44)</f>
        <v>0</v>
      </c>
      <c r="P45" s="7"/>
      <c r="Q45" s="10">
        <f>SUM(Q40:Q44)</f>
        <v>0</v>
      </c>
      <c r="R45" s="7"/>
      <c r="S45" s="7"/>
      <c r="T45" s="7"/>
      <c r="U45" s="7"/>
      <c r="V45" s="7"/>
      <c r="W45" s="7"/>
    </row>
    <row r="46" spans="1:23" ht="15.6" x14ac:dyDescent="0.3">
      <c r="A46" s="3"/>
      <c r="B46" s="1" t="s">
        <v>49</v>
      </c>
      <c r="I46" s="10"/>
      <c r="J46" s="7"/>
      <c r="K46" s="10"/>
      <c r="L46" s="7"/>
      <c r="M46" s="10"/>
      <c r="N46" s="7"/>
      <c r="O46" s="10"/>
      <c r="P46" s="7"/>
      <c r="Q46" s="10"/>
      <c r="R46" s="7"/>
      <c r="S46" s="7"/>
      <c r="T46" s="7"/>
      <c r="U46" s="7"/>
      <c r="V46" s="7"/>
      <c r="W46" s="7"/>
    </row>
    <row r="47" spans="1:23" ht="15.6" x14ac:dyDescent="0.3">
      <c r="A47" s="3"/>
      <c r="B47" s="1"/>
      <c r="C47" s="1" t="s">
        <v>14</v>
      </c>
      <c r="I47" s="10"/>
      <c r="J47" s="7"/>
      <c r="K47" s="10"/>
      <c r="L47" s="7"/>
      <c r="M47" s="10"/>
      <c r="N47" s="7"/>
      <c r="O47" s="10"/>
      <c r="P47" s="7"/>
      <c r="Q47" s="10"/>
      <c r="R47" s="7"/>
      <c r="S47" s="7"/>
      <c r="T47" s="7"/>
      <c r="U47" s="7"/>
      <c r="V47" s="7"/>
      <c r="W47" s="7"/>
    </row>
    <row r="48" spans="1:23" ht="15.6" x14ac:dyDescent="0.3">
      <c r="A48" s="3"/>
      <c r="B48" s="1"/>
      <c r="C48" s="1" t="s">
        <v>15</v>
      </c>
      <c r="I48" s="10"/>
      <c r="J48" s="7"/>
      <c r="K48" s="10"/>
      <c r="L48" s="7"/>
      <c r="M48" s="10"/>
      <c r="N48" s="7"/>
      <c r="O48" s="10"/>
      <c r="P48" s="7"/>
      <c r="Q48" s="10"/>
      <c r="R48" s="7"/>
      <c r="S48" s="7"/>
      <c r="T48" s="7"/>
      <c r="U48" s="7"/>
      <c r="V48" s="7"/>
      <c r="W48" s="7"/>
    </row>
    <row r="49" spans="1:23" ht="15.6" x14ac:dyDescent="0.3">
      <c r="A49" s="3"/>
      <c r="C49" s="2" t="s">
        <v>41</v>
      </c>
      <c r="I49" s="10"/>
      <c r="J49" s="7"/>
      <c r="K49" s="10"/>
      <c r="L49" s="7"/>
      <c r="M49" s="10"/>
      <c r="N49" s="7"/>
      <c r="O49" s="10"/>
      <c r="P49" s="7"/>
      <c r="Q49" s="10"/>
      <c r="R49" s="7"/>
      <c r="S49" s="7"/>
      <c r="T49" s="7"/>
      <c r="U49" s="7"/>
      <c r="V49" s="7"/>
      <c r="W49" s="7"/>
    </row>
    <row r="50" spans="1:23" ht="15.6" x14ac:dyDescent="0.3">
      <c r="A50" s="3"/>
      <c r="C50" s="2" t="s">
        <v>11</v>
      </c>
      <c r="I50" s="10"/>
      <c r="J50" s="7"/>
      <c r="K50" s="10"/>
      <c r="L50" s="7"/>
      <c r="M50" s="10"/>
      <c r="N50" s="7"/>
      <c r="O50" s="10"/>
      <c r="P50" s="7"/>
      <c r="Q50" s="10"/>
      <c r="R50" s="7"/>
      <c r="S50" s="7"/>
      <c r="T50" s="7"/>
      <c r="U50" s="7"/>
      <c r="V50" s="7"/>
      <c r="W50" s="7"/>
    </row>
    <row r="51" spans="1:23" ht="15.6" x14ac:dyDescent="0.3">
      <c r="A51" s="3"/>
      <c r="C51" s="2" t="s">
        <v>45</v>
      </c>
      <c r="I51" s="10"/>
      <c r="J51" s="7"/>
      <c r="K51" s="10"/>
      <c r="L51" s="7"/>
      <c r="M51" s="10"/>
      <c r="N51" s="7"/>
      <c r="O51" s="10"/>
      <c r="P51" s="7"/>
      <c r="Q51" s="10"/>
      <c r="R51" s="7"/>
      <c r="S51" s="7"/>
      <c r="T51" s="7"/>
      <c r="U51" s="7"/>
      <c r="V51" s="7"/>
      <c r="W51" s="7"/>
    </row>
    <row r="52" spans="1:23" ht="15.6" x14ac:dyDescent="0.3">
      <c r="A52" s="3"/>
      <c r="C52" s="2" t="s">
        <v>12</v>
      </c>
      <c r="I52" s="10"/>
      <c r="J52" s="7"/>
      <c r="K52" s="10"/>
      <c r="L52" s="7"/>
      <c r="M52" s="10"/>
      <c r="N52" s="7"/>
      <c r="O52" s="10"/>
      <c r="P52" s="7"/>
      <c r="Q52" s="10"/>
      <c r="R52" s="7"/>
      <c r="S52" s="7"/>
      <c r="T52" s="7"/>
      <c r="U52" s="7"/>
      <c r="V52" s="7"/>
      <c r="W52" s="7"/>
    </row>
    <row r="53" spans="1:23" ht="15.6" x14ac:dyDescent="0.3">
      <c r="A53" s="4"/>
      <c r="C53" s="2" t="s">
        <v>13</v>
      </c>
      <c r="I53" s="13"/>
      <c r="J53" s="7"/>
      <c r="K53" s="13"/>
      <c r="L53" s="7"/>
      <c r="M53" s="13"/>
      <c r="N53" s="7"/>
      <c r="O53" s="13"/>
      <c r="P53" s="7"/>
      <c r="Q53" s="13"/>
      <c r="R53" s="7"/>
      <c r="S53" s="7"/>
      <c r="T53" s="7"/>
      <c r="U53" s="7"/>
      <c r="V53" s="7"/>
      <c r="W53" s="7"/>
    </row>
    <row r="54" spans="1:23" ht="15.6" x14ac:dyDescent="0.3">
      <c r="A54" s="4"/>
      <c r="I54" s="11">
        <f>SUM(I47:I53)</f>
        <v>0</v>
      </c>
      <c r="J54" s="12"/>
      <c r="K54" s="11">
        <f>SUM(K47:K53)</f>
        <v>0</v>
      </c>
      <c r="L54" s="12"/>
      <c r="M54" s="11">
        <f>SUM(M47:M53)</f>
        <v>0</v>
      </c>
      <c r="N54" s="12"/>
      <c r="O54" s="11">
        <f>SUM(O47:O53)</f>
        <v>0</v>
      </c>
      <c r="P54" s="12"/>
      <c r="Q54" s="11">
        <f>SUM(Q47:Q53)</f>
        <v>0</v>
      </c>
      <c r="R54" s="7"/>
      <c r="S54" s="7"/>
      <c r="T54" s="7"/>
      <c r="U54" s="7"/>
      <c r="V54" s="7"/>
      <c r="W54" s="7"/>
    </row>
    <row r="55" spans="1:23" ht="15.6" x14ac:dyDescent="0.3">
      <c r="A55" s="4"/>
      <c r="I55" s="10"/>
      <c r="J55" s="7"/>
      <c r="K55" s="13"/>
      <c r="L55" s="7"/>
      <c r="M55" s="13"/>
      <c r="N55" s="7"/>
      <c r="O55" s="13"/>
      <c r="P55" s="7"/>
      <c r="Q55" s="13"/>
      <c r="R55" s="7"/>
      <c r="S55" s="7"/>
      <c r="T55" s="7"/>
      <c r="U55" s="7"/>
      <c r="V55" s="7"/>
      <c r="W55" s="7"/>
    </row>
    <row r="56" spans="1:23" ht="15.6" x14ac:dyDescent="0.3">
      <c r="A56" s="4" t="s">
        <v>35</v>
      </c>
      <c r="I56" s="9">
        <f>I54-I45</f>
        <v>-500000</v>
      </c>
      <c r="J56" s="7"/>
      <c r="K56" s="10">
        <f>K54-K45</f>
        <v>-9500000</v>
      </c>
      <c r="L56" s="7"/>
      <c r="M56" s="10">
        <f>M54-M45</f>
        <v>0</v>
      </c>
      <c r="N56" s="7"/>
      <c r="O56" s="10">
        <f>O54-O45</f>
        <v>0</v>
      </c>
      <c r="P56" s="7"/>
      <c r="Q56" s="10">
        <f>Q54-Q45</f>
        <v>0</v>
      </c>
      <c r="R56" s="7"/>
      <c r="S56" s="7"/>
      <c r="T56" s="7"/>
      <c r="U56" s="7"/>
      <c r="V56" s="7"/>
      <c r="W56" s="7"/>
    </row>
    <row r="57" spans="1:23" ht="15.6" x14ac:dyDescent="0.3">
      <c r="A57" s="4"/>
      <c r="I57" s="10"/>
      <c r="J57" s="7"/>
      <c r="K57" s="10"/>
      <c r="L57" s="7"/>
      <c r="M57" s="10"/>
      <c r="N57" s="7"/>
      <c r="O57" s="10"/>
      <c r="P57" s="7"/>
      <c r="Q57" s="10"/>
      <c r="R57" s="7"/>
      <c r="S57" s="7"/>
      <c r="T57" s="7"/>
      <c r="U57" s="7"/>
      <c r="V57" s="7"/>
      <c r="W57" s="7"/>
    </row>
    <row r="58" spans="1:23" ht="15.6" x14ac:dyDescent="0.3">
      <c r="A58" s="4"/>
      <c r="I58" s="10"/>
      <c r="J58" s="7"/>
      <c r="K58" s="10"/>
      <c r="L58" s="7"/>
      <c r="M58" s="10"/>
      <c r="N58" s="7"/>
      <c r="O58" s="10"/>
      <c r="P58" s="7"/>
      <c r="Q58" s="10"/>
      <c r="R58" s="7"/>
      <c r="S58" s="7"/>
      <c r="T58" s="7"/>
      <c r="U58" s="7"/>
      <c r="V58" s="7"/>
      <c r="W58" s="7"/>
    </row>
    <row r="59" spans="1:23" ht="15.6" x14ac:dyDescent="0.3">
      <c r="A59" s="3" t="s">
        <v>16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15.6" x14ac:dyDescent="0.3">
      <c r="A60" s="3"/>
      <c r="B60" s="1" t="s">
        <v>19</v>
      </c>
      <c r="I60" s="7">
        <v>500000</v>
      </c>
      <c r="J60" s="7"/>
      <c r="K60" s="7">
        <v>9500000</v>
      </c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x14ac:dyDescent="0.3">
      <c r="B61" s="1" t="s">
        <v>20</v>
      </c>
      <c r="I61" s="7">
        <v>-25000</v>
      </c>
      <c r="J61" s="7"/>
      <c r="K61" s="7">
        <v>-500000</v>
      </c>
      <c r="L61" s="7"/>
      <c r="M61" s="7">
        <v>-500000</v>
      </c>
      <c r="N61" s="7"/>
      <c r="O61" s="7">
        <v>-500000</v>
      </c>
      <c r="P61" s="7"/>
      <c r="Q61" s="7">
        <v>-500000</v>
      </c>
      <c r="R61" s="7"/>
      <c r="S61" s="7"/>
      <c r="T61" s="7"/>
      <c r="U61" s="7"/>
      <c r="V61" s="7"/>
      <c r="W61" s="7"/>
    </row>
    <row r="62" spans="1:23" ht="15.6" x14ac:dyDescent="0.3">
      <c r="A62" s="4" t="s">
        <v>32</v>
      </c>
      <c r="I62" s="9">
        <f>SUM(I60:I61)</f>
        <v>475000</v>
      </c>
      <c r="J62" s="7"/>
      <c r="K62" s="9">
        <f>SUM(K60:K61)</f>
        <v>9000000</v>
      </c>
      <c r="L62" s="7"/>
      <c r="M62" s="9">
        <f>SUM(M60:M61)</f>
        <v>-500000</v>
      </c>
      <c r="N62" s="7"/>
      <c r="O62" s="9">
        <f>SUM(O60:O61)</f>
        <v>-500000</v>
      </c>
      <c r="P62" s="7"/>
      <c r="Q62" s="9">
        <f>SUM(Q60:Q61)</f>
        <v>-500000</v>
      </c>
      <c r="R62" s="7"/>
      <c r="S62" s="7"/>
      <c r="T62" s="7"/>
      <c r="U62" s="7"/>
      <c r="V62" s="7"/>
      <c r="W62" s="7"/>
    </row>
    <row r="63" spans="1:23" x14ac:dyDescent="0.3"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ht="15.6" x14ac:dyDescent="0.3">
      <c r="A64" s="4" t="s">
        <v>50</v>
      </c>
      <c r="I64" s="14">
        <f>I26+I35+I56+I62</f>
        <v>112500</v>
      </c>
      <c r="J64" s="7"/>
      <c r="K64" s="14">
        <f>K26+K35+K56+K62</f>
        <v>-358375</v>
      </c>
      <c r="L64" s="7"/>
      <c r="M64" s="14">
        <f>M26+M35+M56+M62</f>
        <v>-354126.25</v>
      </c>
      <c r="N64" s="7"/>
      <c r="O64" s="14">
        <f>O26+O35+O56+O62</f>
        <v>-349750.03749999963</v>
      </c>
      <c r="P64" s="7"/>
      <c r="Q64" s="14">
        <f>Q26+Q35+Q56+Q62</f>
        <v>-345242.5386250008</v>
      </c>
      <c r="R64" s="7"/>
      <c r="S64" s="7"/>
      <c r="T64" s="7"/>
      <c r="U64" s="7"/>
      <c r="V64" s="7"/>
      <c r="W64" s="7"/>
    </row>
    <row r="65" spans="1:23" ht="15.6" x14ac:dyDescent="0.3">
      <c r="A65" s="4"/>
      <c r="I65" s="14"/>
      <c r="J65" s="7"/>
      <c r="K65" s="14"/>
      <c r="L65" s="7"/>
      <c r="M65" s="14"/>
      <c r="N65" s="7"/>
      <c r="O65" s="14"/>
      <c r="P65" s="7"/>
      <c r="Q65" s="14"/>
      <c r="R65" s="7"/>
      <c r="S65" s="7"/>
      <c r="T65" s="7"/>
      <c r="U65" s="7"/>
      <c r="V65" s="7"/>
      <c r="W65" s="7"/>
    </row>
    <row r="66" spans="1:23" x14ac:dyDescent="0.3"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s="4" customFormat="1" ht="15.6" x14ac:dyDescent="0.3">
      <c r="A67" s="3" t="s">
        <v>18</v>
      </c>
      <c r="R67" s="14"/>
      <c r="S67" s="14"/>
      <c r="T67" s="14"/>
      <c r="U67" s="14"/>
      <c r="V67" s="14"/>
      <c r="W67" s="14"/>
    </row>
    <row r="68" spans="1:23" s="4" customFormat="1" ht="15.6" x14ac:dyDescent="0.3">
      <c r="A68" s="3"/>
      <c r="B68" s="4" t="s">
        <v>47</v>
      </c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1:23" s="4" customFormat="1" ht="15.6" x14ac:dyDescent="0.3">
      <c r="A69" s="3"/>
      <c r="C69" s="4" t="s">
        <v>22</v>
      </c>
      <c r="I69" s="14">
        <v>732500</v>
      </c>
      <c r="J69" s="14"/>
      <c r="K69" s="14">
        <f>I72</f>
        <v>845000</v>
      </c>
      <c r="L69" s="14"/>
      <c r="M69" s="14">
        <f>K72</f>
        <v>486625</v>
      </c>
      <c r="N69" s="14"/>
      <c r="O69" s="14">
        <f>M72</f>
        <v>132498.75</v>
      </c>
      <c r="P69" s="14"/>
      <c r="Q69" s="14">
        <f>O72</f>
        <v>-217251.28749999963</v>
      </c>
      <c r="R69" s="14"/>
      <c r="S69" s="14"/>
      <c r="T69" s="14"/>
      <c r="U69" s="14"/>
      <c r="V69" s="14"/>
      <c r="W69" s="14"/>
    </row>
    <row r="70" spans="1:23" s="4" customFormat="1" ht="15.6" x14ac:dyDescent="0.3">
      <c r="A70" s="3"/>
      <c r="C70" s="4" t="s">
        <v>33</v>
      </c>
      <c r="I70" s="14">
        <v>0</v>
      </c>
      <c r="J70" s="14"/>
      <c r="K70" s="14">
        <v>0</v>
      </c>
      <c r="L70" s="14"/>
      <c r="M70" s="14">
        <v>0</v>
      </c>
      <c r="N70" s="14"/>
      <c r="O70" s="14">
        <v>0</v>
      </c>
      <c r="P70" s="14"/>
      <c r="Q70" s="14">
        <v>0</v>
      </c>
      <c r="R70" s="14"/>
      <c r="S70" s="14"/>
      <c r="T70" s="14"/>
      <c r="U70" s="14"/>
      <c r="V70" s="14"/>
      <c r="W70" s="14"/>
    </row>
    <row r="71" spans="1:23" s="4" customFormat="1" ht="15.6" x14ac:dyDescent="0.3">
      <c r="A71" s="3"/>
      <c r="C71" s="4" t="s">
        <v>48</v>
      </c>
      <c r="I71" s="13">
        <f>I64</f>
        <v>112500</v>
      </c>
      <c r="J71" s="14"/>
      <c r="K71" s="14">
        <f>K64</f>
        <v>-358375</v>
      </c>
      <c r="L71" s="14"/>
      <c r="M71" s="14">
        <f>M64</f>
        <v>-354126.25</v>
      </c>
      <c r="N71" s="14"/>
      <c r="O71" s="14">
        <f>O64</f>
        <v>-349750.03749999963</v>
      </c>
      <c r="P71" s="14"/>
      <c r="Q71" s="14">
        <f>Q64</f>
        <v>-345242.5386250008</v>
      </c>
      <c r="R71" s="14"/>
      <c r="S71" s="14"/>
      <c r="T71" s="14"/>
      <c r="U71" s="14"/>
      <c r="V71" s="14"/>
      <c r="W71" s="14"/>
    </row>
    <row r="72" spans="1:23" s="4" customFormat="1" ht="16.2" thickBot="1" x14ac:dyDescent="0.35">
      <c r="A72" s="4" t="s">
        <v>21</v>
      </c>
      <c r="I72" s="15">
        <f>SUM(I69:I71)</f>
        <v>845000</v>
      </c>
      <c r="J72" s="14"/>
      <c r="K72" s="15">
        <f>SUM(K69:K71)</f>
        <v>486625</v>
      </c>
      <c r="L72" s="14"/>
      <c r="M72" s="15">
        <f>SUM(M69:M71)</f>
        <v>132498.75</v>
      </c>
      <c r="N72" s="14"/>
      <c r="O72" s="15">
        <f>SUM(O69:O71)</f>
        <v>-217251.28749999963</v>
      </c>
      <c r="P72" s="14"/>
      <c r="Q72" s="15">
        <f>SUM(Q69:Q71)</f>
        <v>-562493.82612500037</v>
      </c>
      <c r="R72" s="14"/>
      <c r="S72" s="14"/>
      <c r="T72" s="14"/>
      <c r="U72" s="14"/>
      <c r="V72" s="14"/>
      <c r="W72" s="14"/>
    </row>
    <row r="73" spans="1:23" ht="15" thickTop="1" x14ac:dyDescent="0.3"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spans="1:23" x14ac:dyDescent="0.3">
      <c r="B74" s="16" t="s">
        <v>44</v>
      </c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 spans="1:23" x14ac:dyDescent="0.3"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 spans="1:23" x14ac:dyDescent="0.3"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 spans="1:23" x14ac:dyDescent="0.3"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spans="1:23" x14ac:dyDescent="0.3"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spans="1:23" x14ac:dyDescent="0.3"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spans="1:23" x14ac:dyDescent="0.3"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spans="9:23" x14ac:dyDescent="0.3"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 spans="9:23" x14ac:dyDescent="0.3"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spans="9:23" x14ac:dyDescent="0.3"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9:23" x14ac:dyDescent="0.3"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spans="9:23" x14ac:dyDescent="0.3"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 spans="9:23" x14ac:dyDescent="0.3"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spans="9:23" x14ac:dyDescent="0.3"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9:23" x14ac:dyDescent="0.3"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 spans="9:23" x14ac:dyDescent="0.3"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 spans="9:23" x14ac:dyDescent="0.3"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spans="9:23" x14ac:dyDescent="0.3"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spans="9:23" x14ac:dyDescent="0.3"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spans="9:23" x14ac:dyDescent="0.3"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spans="9:23" x14ac:dyDescent="0.3"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spans="9:23" x14ac:dyDescent="0.3"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spans="9:23" x14ac:dyDescent="0.3"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spans="9:23" x14ac:dyDescent="0.3"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spans="9:23" x14ac:dyDescent="0.3"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spans="9:23" x14ac:dyDescent="0.3"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spans="9:23" x14ac:dyDescent="0.3"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spans="9:23" x14ac:dyDescent="0.3"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spans="9:23" x14ac:dyDescent="0.3"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spans="9:23" x14ac:dyDescent="0.3"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9:23" x14ac:dyDescent="0.3"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spans="9:23" x14ac:dyDescent="0.3"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spans="9:23" x14ac:dyDescent="0.3"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spans="9:23" x14ac:dyDescent="0.3"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spans="9:23" x14ac:dyDescent="0.3"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9:23" x14ac:dyDescent="0.3"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spans="9:23" x14ac:dyDescent="0.3"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 spans="9:23" x14ac:dyDescent="0.3"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spans="9:23" x14ac:dyDescent="0.3"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  <row r="113" spans="9:23" x14ac:dyDescent="0.3"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</row>
    <row r="114" spans="9:23" x14ac:dyDescent="0.3"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</row>
    <row r="115" spans="9:23" x14ac:dyDescent="0.3"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</row>
    <row r="116" spans="9:23" x14ac:dyDescent="0.3"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</row>
    <row r="117" spans="9:23" x14ac:dyDescent="0.3"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</row>
    <row r="118" spans="9:23" x14ac:dyDescent="0.3"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</row>
  </sheetData>
  <pageMargins left="0.25" right="0.25" top="0.75" bottom="0.75" header="0.3" footer="0.3"/>
  <pageSetup scale="7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Exemple</vt:lpstr>
      <vt:lpstr>Étude de cas</vt:lpstr>
      <vt:lpstr>Exemple!Impression_des_titres</vt:lpstr>
      <vt:lpstr>Exemple!Zone_d_impression</vt:lpstr>
    </vt:vector>
  </TitlesOfParts>
  <Company>First Nations Financial Mangement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Lyons</dc:creator>
  <cp:lastModifiedBy>Sylvie</cp:lastModifiedBy>
  <cp:lastPrinted>2018-02-19T19:25:25Z</cp:lastPrinted>
  <dcterms:created xsi:type="dcterms:W3CDTF">2016-08-08T21:34:09Z</dcterms:created>
  <dcterms:modified xsi:type="dcterms:W3CDTF">2018-02-19T19:41:15Z</dcterms:modified>
</cp:coreProperties>
</file>